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ОВЗ 5-11кл 2 нед" sheetId="7" r:id="rId1"/>
    <sheet name="ОВЗ 5-11кл 1 нед" sheetId="8" r:id="rId2"/>
    <sheet name="ОВЗ 1-4кл 1 нед" sheetId="9" r:id="rId3"/>
    <sheet name="ОВЗ 1-4кл 2 нед" sheetId="10" r:id="rId4"/>
  </sheets>
  <calcPr calcId="162913"/>
</workbook>
</file>

<file path=xl/calcChain.xml><?xml version="1.0" encoding="utf-8"?>
<calcChain xmlns="http://schemas.openxmlformats.org/spreadsheetml/2006/main">
  <c r="H138" i="7" l="1"/>
  <c r="H72" i="10" l="1"/>
  <c r="H13" i="10"/>
  <c r="L100" i="10"/>
  <c r="K100" i="10"/>
  <c r="J100" i="10"/>
  <c r="I100" i="10"/>
  <c r="L76" i="10"/>
  <c r="K76" i="10"/>
  <c r="J76" i="10"/>
  <c r="I76" i="10"/>
  <c r="L35" i="10"/>
  <c r="K35" i="10"/>
  <c r="J35" i="10"/>
  <c r="I35" i="10"/>
  <c r="L16" i="10"/>
  <c r="K16" i="10"/>
  <c r="J16" i="10"/>
  <c r="I16" i="10"/>
  <c r="H99" i="10"/>
  <c r="H98" i="10"/>
  <c r="H96" i="10"/>
  <c r="H94" i="10"/>
  <c r="H93" i="10"/>
  <c r="H92" i="10"/>
  <c r="H91" i="10"/>
  <c r="H75" i="10"/>
  <c r="H74" i="10"/>
  <c r="H69" i="10"/>
  <c r="H68" i="10"/>
  <c r="H67" i="10"/>
  <c r="H56" i="10"/>
  <c r="H55" i="10"/>
  <c r="H54" i="10"/>
  <c r="H51" i="10"/>
  <c r="H50" i="10"/>
  <c r="H49" i="10"/>
  <c r="H48" i="10"/>
  <c r="H34" i="10"/>
  <c r="H33" i="10"/>
  <c r="H31" i="10"/>
  <c r="H30" i="10"/>
  <c r="H29" i="10"/>
  <c r="H28" i="10"/>
  <c r="H27" i="10"/>
  <c r="H26" i="10"/>
  <c r="H15" i="10"/>
  <c r="H14" i="10"/>
  <c r="H12" i="10"/>
  <c r="H9" i="10"/>
  <c r="H8" i="10"/>
  <c r="L14" i="9"/>
  <c r="K14" i="9"/>
  <c r="J14" i="9"/>
  <c r="I14" i="9"/>
  <c r="H12" i="9"/>
  <c r="L32" i="9"/>
  <c r="K32" i="9"/>
  <c r="J32" i="9"/>
  <c r="I32" i="9"/>
  <c r="L54" i="9"/>
  <c r="K54" i="9"/>
  <c r="J54" i="9"/>
  <c r="I54" i="9"/>
  <c r="L71" i="9"/>
  <c r="K71" i="9"/>
  <c r="J71" i="9"/>
  <c r="I71" i="9"/>
  <c r="H64" i="9"/>
  <c r="H69" i="9"/>
  <c r="H68" i="9"/>
  <c r="H61" i="9"/>
  <c r="H49" i="9"/>
  <c r="H27" i="9"/>
  <c r="L92" i="9"/>
  <c r="K92" i="9"/>
  <c r="J92" i="9"/>
  <c r="J96" i="9" s="1"/>
  <c r="I92" i="9"/>
  <c r="H90" i="9"/>
  <c r="H89" i="9"/>
  <c r="H87" i="9"/>
  <c r="H86" i="9"/>
  <c r="H85" i="9"/>
  <c r="H84" i="9"/>
  <c r="H83" i="9"/>
  <c r="H82" i="9"/>
  <c r="H67" i="9"/>
  <c r="H65" i="9"/>
  <c r="H63" i="9"/>
  <c r="H62" i="9"/>
  <c r="H54" i="9"/>
  <c r="H52" i="9"/>
  <c r="H51" i="9"/>
  <c r="H48" i="9"/>
  <c r="H47" i="9"/>
  <c r="H45" i="9"/>
  <c r="H30" i="9"/>
  <c r="H29" i="9"/>
  <c r="H26" i="9"/>
  <c r="H25" i="9"/>
  <c r="H24" i="9"/>
  <c r="H11" i="9"/>
  <c r="H9" i="9"/>
  <c r="H8" i="9"/>
  <c r="H7" i="9"/>
  <c r="H6" i="9"/>
  <c r="H5" i="9"/>
  <c r="H142" i="8"/>
  <c r="H143" i="8"/>
  <c r="H144" i="8"/>
  <c r="H145" i="8"/>
  <c r="H146" i="8"/>
  <c r="H147" i="8"/>
  <c r="H148" i="8"/>
  <c r="H149" i="8"/>
  <c r="H150" i="8"/>
  <c r="H151" i="8"/>
  <c r="H152" i="8"/>
  <c r="H233" i="7"/>
  <c r="H238" i="7"/>
  <c r="H237" i="7"/>
  <c r="H239" i="7"/>
  <c r="H157" i="7"/>
  <c r="H156" i="7"/>
  <c r="H155" i="7"/>
  <c r="H219" i="7"/>
  <c r="H58" i="8"/>
  <c r="H68" i="7"/>
  <c r="H70" i="7"/>
  <c r="H69" i="7"/>
  <c r="H67" i="7"/>
  <c r="H66" i="7"/>
  <c r="H65" i="7"/>
  <c r="H64" i="7"/>
  <c r="H63" i="7"/>
  <c r="H62" i="7"/>
  <c r="H61" i="7"/>
  <c r="H60" i="7"/>
  <c r="H59" i="7"/>
  <c r="H114" i="7"/>
  <c r="L220" i="8"/>
  <c r="L66" i="8"/>
  <c r="K66" i="8"/>
  <c r="J66" i="8"/>
  <c r="I66" i="8"/>
  <c r="H63" i="8"/>
  <c r="H62" i="8"/>
  <c r="H60" i="8"/>
  <c r="H59" i="8"/>
  <c r="H57" i="8"/>
  <c r="H56" i="8"/>
  <c r="H55" i="8"/>
  <c r="H54" i="8"/>
  <c r="H53" i="8"/>
  <c r="H52" i="8"/>
  <c r="H51" i="8"/>
  <c r="H50" i="8"/>
  <c r="H49" i="8"/>
  <c r="H46" i="8"/>
  <c r="H45" i="8"/>
  <c r="H42" i="8"/>
  <c r="H41" i="8"/>
  <c r="H40" i="8"/>
  <c r="L120" i="7"/>
  <c r="H24" i="8"/>
  <c r="H212" i="8"/>
  <c r="K220" i="8"/>
  <c r="J220" i="8"/>
  <c r="I220" i="8"/>
  <c r="H218" i="8"/>
  <c r="H217" i="8"/>
  <c r="H216" i="8"/>
  <c r="H214" i="8"/>
  <c r="H213" i="8"/>
  <c r="H211" i="8"/>
  <c r="H210" i="8"/>
  <c r="H209" i="8"/>
  <c r="H208" i="8"/>
  <c r="H207" i="8"/>
  <c r="H206" i="8"/>
  <c r="H203" i="8"/>
  <c r="H202" i="8"/>
  <c r="H200" i="8"/>
  <c r="H199" i="8"/>
  <c r="H198" i="8"/>
  <c r="H197" i="8"/>
  <c r="H196" i="8"/>
  <c r="H231" i="7"/>
  <c r="H232" i="7"/>
  <c r="H193" i="7"/>
  <c r="L246" i="7"/>
  <c r="K246" i="7"/>
  <c r="J246" i="7"/>
  <c r="I246" i="7"/>
  <c r="H244" i="7"/>
  <c r="H243" i="7"/>
  <c r="H241" i="7"/>
  <c r="H236" i="7"/>
  <c r="H235" i="7"/>
  <c r="H234" i="7"/>
  <c r="H230" i="7"/>
  <c r="H226" i="7"/>
  <c r="H225" i="7"/>
  <c r="H218" i="7"/>
  <c r="H196" i="7"/>
  <c r="H99" i="7"/>
  <c r="H113" i="7"/>
  <c r="H8" i="7"/>
  <c r="H9" i="7"/>
  <c r="H183" i="8"/>
  <c r="H129" i="8"/>
  <c r="H134" i="8"/>
  <c r="H133" i="8"/>
  <c r="H132" i="8"/>
  <c r="H85" i="8"/>
  <c r="K96" i="9" l="1"/>
  <c r="H73" i="9"/>
  <c r="H64" i="8"/>
  <c r="H16" i="9"/>
  <c r="L96" i="9"/>
  <c r="I96" i="9"/>
  <c r="H100" i="10"/>
  <c r="H37" i="10"/>
  <c r="H59" i="10"/>
  <c r="H78" i="10"/>
  <c r="H18" i="10"/>
  <c r="H56" i="9"/>
  <c r="H34" i="9"/>
  <c r="H91" i="9"/>
  <c r="H92" i="9" s="1"/>
  <c r="H227" i="7"/>
  <c r="H245" i="7"/>
  <c r="H219" i="8"/>
  <c r="H47" i="8"/>
  <c r="H204" i="8"/>
  <c r="H153" i="7"/>
  <c r="H112" i="7"/>
  <c r="H110" i="7"/>
  <c r="H98" i="7"/>
  <c r="H51" i="7"/>
  <c r="H21" i="7"/>
  <c r="H23" i="7"/>
  <c r="H182" i="8"/>
  <c r="H181" i="8"/>
  <c r="H180" i="8"/>
  <c r="H179" i="8"/>
  <c r="H178" i="8"/>
  <c r="H103" i="8"/>
  <c r="H23" i="8"/>
  <c r="H22" i="8"/>
  <c r="H20" i="8"/>
  <c r="H18" i="8"/>
  <c r="H66" i="8" l="1"/>
  <c r="H103" i="10"/>
  <c r="I103" i="10" s="1"/>
  <c r="G96" i="9"/>
  <c r="H96" i="9" s="1"/>
  <c r="H246" i="7"/>
  <c r="H220" i="8"/>
  <c r="H198" i="7"/>
  <c r="I157" i="8" l="1"/>
  <c r="J157" i="8"/>
  <c r="K157" i="8"/>
  <c r="L157" i="8"/>
  <c r="H165" i="8"/>
  <c r="L190" i="8"/>
  <c r="K190" i="8"/>
  <c r="J190" i="8"/>
  <c r="I190" i="8"/>
  <c r="H188" i="8"/>
  <c r="H187" i="8"/>
  <c r="H185" i="8"/>
  <c r="H177" i="8"/>
  <c r="H176" i="8"/>
  <c r="H175" i="8"/>
  <c r="H174" i="8"/>
  <c r="H171" i="8"/>
  <c r="H170" i="8"/>
  <c r="H168" i="8"/>
  <c r="H167" i="8"/>
  <c r="H166" i="8"/>
  <c r="H164" i="8"/>
  <c r="H163" i="8"/>
  <c r="H154" i="8"/>
  <c r="H130" i="8"/>
  <c r="H137" i="8" s="1"/>
  <c r="H141" i="8"/>
  <c r="H140" i="8"/>
  <c r="H105" i="8"/>
  <c r="H104" i="8"/>
  <c r="H102" i="8"/>
  <c r="H87" i="8"/>
  <c r="H88" i="8"/>
  <c r="H91" i="8"/>
  <c r="H92" i="8"/>
  <c r="H93" i="8"/>
  <c r="H96" i="8"/>
  <c r="H97" i="8"/>
  <c r="H98" i="8"/>
  <c r="H99" i="8"/>
  <c r="H100" i="8"/>
  <c r="H101" i="8"/>
  <c r="L111" i="8"/>
  <c r="L116" i="8" s="1"/>
  <c r="K111" i="8"/>
  <c r="K116" i="8" s="1"/>
  <c r="J111" i="8"/>
  <c r="J116" i="8" s="1"/>
  <c r="I111" i="8"/>
  <c r="I116" i="8" s="1"/>
  <c r="H109" i="8"/>
  <c r="H108" i="8"/>
  <c r="H106" i="8"/>
  <c r="L29" i="8"/>
  <c r="K29" i="8"/>
  <c r="J29" i="8"/>
  <c r="I29" i="8"/>
  <c r="H27" i="8"/>
  <c r="H26" i="8"/>
  <c r="H25" i="8"/>
  <c r="H19" i="8"/>
  <c r="H17" i="8"/>
  <c r="H16" i="8"/>
  <c r="H15" i="8"/>
  <c r="H12" i="8"/>
  <c r="H11" i="8"/>
  <c r="H9" i="8"/>
  <c r="H8" i="8"/>
  <c r="H7" i="8"/>
  <c r="H6" i="8"/>
  <c r="H5" i="8"/>
  <c r="J204" i="7"/>
  <c r="K204" i="7"/>
  <c r="L204" i="7"/>
  <c r="I204" i="7"/>
  <c r="K163" i="7"/>
  <c r="L163" i="7"/>
  <c r="J163" i="7"/>
  <c r="I163" i="7"/>
  <c r="J75" i="7"/>
  <c r="K75" i="7"/>
  <c r="L75" i="7"/>
  <c r="I75" i="7"/>
  <c r="L30" i="7"/>
  <c r="K30" i="7"/>
  <c r="J30" i="7"/>
  <c r="I30" i="7"/>
  <c r="H155" i="8" l="1"/>
  <c r="H157" i="8" s="1"/>
  <c r="H114" i="8"/>
  <c r="H189" i="8"/>
  <c r="L249" i="7"/>
  <c r="M249" i="7" s="1"/>
  <c r="H28" i="8"/>
  <c r="H13" i="8"/>
  <c r="H172" i="8"/>
  <c r="H94" i="8"/>
  <c r="H111" i="8" s="1"/>
  <c r="H15" i="7"/>
  <c r="H150" i="7"/>
  <c r="H143" i="7"/>
  <c r="H137" i="7"/>
  <c r="H144" i="7"/>
  <c r="H136" i="7"/>
  <c r="H148" i="7"/>
  <c r="H149" i="7"/>
  <c r="H151" i="7"/>
  <c r="H152" i="7"/>
  <c r="H158" i="7"/>
  <c r="H160" i="7"/>
  <c r="H161" i="7"/>
  <c r="H202" i="7"/>
  <c r="H201" i="7"/>
  <c r="H199" i="7"/>
  <c r="H195" i="7"/>
  <c r="H194" i="7"/>
  <c r="H192" i="7"/>
  <c r="H191" i="7"/>
  <c r="H190" i="7"/>
  <c r="H189" i="7"/>
  <c r="H188" i="7"/>
  <c r="H185" i="7"/>
  <c r="H184" i="7"/>
  <c r="H182" i="7"/>
  <c r="H180" i="7"/>
  <c r="H179" i="7"/>
  <c r="H178" i="7"/>
  <c r="H177" i="7"/>
  <c r="H102" i="7"/>
  <c r="H96" i="7"/>
  <c r="H118" i="7"/>
  <c r="H117" i="7"/>
  <c r="H116" i="7"/>
  <c r="H111" i="7"/>
  <c r="H109" i="7"/>
  <c r="H108" i="7"/>
  <c r="H107" i="7"/>
  <c r="H104" i="7"/>
  <c r="H103" i="7"/>
  <c r="H97" i="7"/>
  <c r="H49" i="7"/>
  <c r="H50" i="7"/>
  <c r="H52" i="7"/>
  <c r="H53" i="7"/>
  <c r="H55" i="7"/>
  <c r="H56" i="7"/>
  <c r="H48" i="7"/>
  <c r="H72" i="7"/>
  <c r="H71" i="7"/>
  <c r="H12" i="7"/>
  <c r="H14" i="7"/>
  <c r="H19" i="7"/>
  <c r="H20" i="7"/>
  <c r="H22" i="7"/>
  <c r="H25" i="7"/>
  <c r="H27" i="7"/>
  <c r="H28" i="7"/>
  <c r="H18" i="7"/>
  <c r="H145" i="7" l="1"/>
  <c r="H203" i="7"/>
  <c r="H190" i="8"/>
  <c r="H186" i="7"/>
  <c r="H29" i="8"/>
  <c r="H162" i="7"/>
  <c r="H119" i="7"/>
  <c r="H105" i="7"/>
  <c r="H73" i="7"/>
  <c r="H57" i="7"/>
  <c r="H29" i="7"/>
  <c r="H16" i="7"/>
  <c r="H116" i="8"/>
  <c r="H163" i="7" l="1"/>
  <c r="H221" i="8"/>
  <c r="I221" i="8" s="1"/>
  <c r="H204" i="7"/>
  <c r="H120" i="7"/>
  <c r="H75" i="7"/>
  <c r="H30" i="7"/>
  <c r="H249" i="7" l="1"/>
  <c r="I249" i="7" s="1"/>
</calcChain>
</file>

<file path=xl/sharedStrings.xml><?xml version="1.0" encoding="utf-8"?>
<sst xmlns="http://schemas.openxmlformats.org/spreadsheetml/2006/main" count="1161" uniqueCount="131">
  <si>
    <t>№</t>
  </si>
  <si>
    <t>Масса порции</t>
  </si>
  <si>
    <t>Продукты</t>
  </si>
  <si>
    <t>Брутто</t>
  </si>
  <si>
    <t>Нетто</t>
  </si>
  <si>
    <t>Цена</t>
  </si>
  <si>
    <t>Сумма</t>
  </si>
  <si>
    <t xml:space="preserve"> Б</t>
  </si>
  <si>
    <t>Ж</t>
  </si>
  <si>
    <t>У</t>
  </si>
  <si>
    <t>Ккал</t>
  </si>
  <si>
    <t>№  техн. карты</t>
  </si>
  <si>
    <t>Наименование сборника</t>
  </si>
  <si>
    <t>Завтрак</t>
  </si>
  <si>
    <t>г</t>
  </si>
  <si>
    <t>за  кг</t>
  </si>
  <si>
    <t>рубли</t>
  </si>
  <si>
    <t>С.В.Маслова</t>
  </si>
  <si>
    <t>Соль иодир</t>
  </si>
  <si>
    <t>Молоко</t>
  </si>
  <si>
    <t>Лук</t>
  </si>
  <si>
    <t>Масло раст</t>
  </si>
  <si>
    <t>Томат</t>
  </si>
  <si>
    <t>Итого за день:</t>
  </si>
  <si>
    <t>Хлеб</t>
  </si>
  <si>
    <t>200/15</t>
  </si>
  <si>
    <t>1 неделя - среда</t>
  </si>
  <si>
    <t>1 неделя - четверг</t>
  </si>
  <si>
    <t>1 неделя - пятница</t>
  </si>
  <si>
    <t>2 неделя - понедельник</t>
  </si>
  <si>
    <t>2 неделя - вторник</t>
  </si>
  <si>
    <t>2 неделя - среда</t>
  </si>
  <si>
    <t>2 неделя - четверг</t>
  </si>
  <si>
    <t>2 неделя - пятница</t>
  </si>
  <si>
    <t>Сахар</t>
  </si>
  <si>
    <t>№120535</t>
  </si>
  <si>
    <t>№200102</t>
  </si>
  <si>
    <t>Соль иодиров</t>
  </si>
  <si>
    <t>Картофель</t>
  </si>
  <si>
    <t>Морковь</t>
  </si>
  <si>
    <t>Мука</t>
  </si>
  <si>
    <t>№120609</t>
  </si>
  <si>
    <t>Чай</t>
  </si>
  <si>
    <t>Чай с сахаром</t>
  </si>
  <si>
    <t>Мясо гов</t>
  </si>
  <si>
    <t>Соль</t>
  </si>
  <si>
    <t>Слив масло</t>
  </si>
  <si>
    <t>№120548</t>
  </si>
  <si>
    <t>№179</t>
  </si>
  <si>
    <t>Раст масло</t>
  </si>
  <si>
    <t>Макароны</t>
  </si>
  <si>
    <t>№229</t>
  </si>
  <si>
    <t>Рис</t>
  </si>
  <si>
    <t>200\15</t>
  </si>
  <si>
    <t>№120549</t>
  </si>
  <si>
    <t>№120539</t>
  </si>
  <si>
    <t>№160105</t>
  </si>
  <si>
    <t>Пшено</t>
  </si>
  <si>
    <t>Плов из говядины</t>
  </si>
  <si>
    <t>Гречка</t>
  </si>
  <si>
    <t>1шт</t>
  </si>
  <si>
    <t>Хлеб с маслом</t>
  </si>
  <si>
    <t>№120235</t>
  </si>
  <si>
    <t>Яицо вареное</t>
  </si>
  <si>
    <t>Яицо</t>
  </si>
  <si>
    <t>№386</t>
  </si>
  <si>
    <t>Каша гречневая с молоком</t>
  </si>
  <si>
    <t>Сыр</t>
  </si>
  <si>
    <t>№2660</t>
  </si>
  <si>
    <t>Каша рисовая с сахаром</t>
  </si>
  <si>
    <t>Яица куриные</t>
  </si>
  <si>
    <t>№2613</t>
  </si>
  <si>
    <t>№2770</t>
  </si>
  <si>
    <t>Обед</t>
  </si>
  <si>
    <t xml:space="preserve">Хлеб </t>
  </si>
  <si>
    <t>200/10</t>
  </si>
  <si>
    <t>Курин филе</t>
  </si>
  <si>
    <t>Рыба</t>
  </si>
  <si>
    <t xml:space="preserve">Хлеб  </t>
  </si>
  <si>
    <t>50\10</t>
  </si>
  <si>
    <t xml:space="preserve">Соль </t>
  </si>
  <si>
    <t>Каша рисовая с молоком</t>
  </si>
  <si>
    <t>50\30\100</t>
  </si>
  <si>
    <t>50\50\100</t>
  </si>
  <si>
    <t>Суп молочный с макаронами</t>
  </si>
  <si>
    <t>40\30\100</t>
  </si>
  <si>
    <t>Итого:</t>
  </si>
  <si>
    <t>70\30\100</t>
  </si>
  <si>
    <t>Куриное филе</t>
  </si>
  <si>
    <t>Итого</t>
  </si>
  <si>
    <t>Бефстроганов из куриного филе с кашей пшенной</t>
  </si>
  <si>
    <t>Жаркое из говядины</t>
  </si>
  <si>
    <t>Мясо говяд</t>
  </si>
  <si>
    <t>Котлеты из говядины с кашей перловой</t>
  </si>
  <si>
    <t>Перловка</t>
  </si>
  <si>
    <t>Хлеб с сыром</t>
  </si>
  <si>
    <t>Котлеты из  куриного филе с соусом и отварными макаронами</t>
  </si>
  <si>
    <t>Хлеб с маслом и сыром</t>
  </si>
  <si>
    <t>Суп молочный с пшенкой</t>
  </si>
  <si>
    <t>Котлеты из куриного филе с соусом картофельным пюре</t>
  </si>
  <si>
    <t>2 неделя - суббота</t>
  </si>
  <si>
    <t>1 неделя суббота</t>
  </si>
  <si>
    <t>Биточки из куриного филе с соусом и кашей гречневой</t>
  </si>
  <si>
    <t>(средняя цена)</t>
  </si>
  <si>
    <t>(Ккал в день)</t>
  </si>
  <si>
    <t>Крупа рис</t>
  </si>
  <si>
    <t>Яйцо</t>
  </si>
  <si>
    <t>50\10\10</t>
  </si>
  <si>
    <t>1  неделя - вторник</t>
  </si>
  <si>
    <t>Примерное двухнедельное меню горячих школьных завтраков для детей с ОВЗ (5-11кл) из расчета 55 руб в день</t>
  </si>
  <si>
    <t>1 неделя  Понедельник</t>
  </si>
  <si>
    <t>Итого;</t>
  </si>
  <si>
    <t xml:space="preserve">Рыба </t>
  </si>
  <si>
    <t>Рыба тушенная с соусом и картофельным пюре</t>
  </si>
  <si>
    <t>Тефтели из говядины с соусом  и кашей перловой</t>
  </si>
  <si>
    <t xml:space="preserve">Хлеб с маслом </t>
  </si>
  <si>
    <t>Хлеб пшеничн</t>
  </si>
  <si>
    <t>Примерное двухнедельное меню горячих школьных завтраков для детей с ОВЗ (1-4кл) из расчета 25 руб в день</t>
  </si>
  <si>
    <t>60\15</t>
  </si>
  <si>
    <t>Сыр голл</t>
  </si>
  <si>
    <t>Хлеб пшен</t>
  </si>
  <si>
    <t>Каша гречн с молоком</t>
  </si>
  <si>
    <t>Хлеб  пшеничн</t>
  </si>
  <si>
    <t>60\12</t>
  </si>
  <si>
    <t>Хлеб пшеничн\ с маслом</t>
  </si>
  <si>
    <t>Сред. цена</t>
  </si>
  <si>
    <t>Котлеты рыбные с соусом и отварными макаронами</t>
  </si>
  <si>
    <t>Котлеты из куриного филе с кашей пшенной и томатным соусом</t>
  </si>
  <si>
    <t>60\30\100</t>
  </si>
  <si>
    <t>Котлеты из куриного филе соусом и кашей перловой</t>
  </si>
  <si>
    <t>Кур филе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</si>
</sst>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3">
    <xf numFmtId="0" fontId="0" fillId="0" borderId="0" xfId="0"/>
    <xf numFmtId="0" fontId="1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13" xfId="0" applyBorder="1"/>
    <xf numFmtId="0" fontId="1" fillId="0" borderId="15" xfId="0" applyFont="1" applyBorder="1" applyAlignment="1">
      <alignment horizontal="left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0" fillId="0" borderId="37" xfId="0" applyBorder="1"/>
    <xf numFmtId="2" fontId="2" fillId="0" borderId="24" xfId="0" applyNumberFormat="1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2" fontId="1" fillId="0" borderId="51" xfId="0" applyNumberFormat="1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1" xfId="0" applyFont="1" applyBorder="1" applyAlignment="1">
      <alignment horizontal="left" vertical="center" wrapText="1"/>
    </xf>
    <xf numFmtId="0" fontId="1" fillId="0" borderId="31" xfId="0" applyFont="1" applyBorder="1"/>
    <xf numFmtId="0" fontId="2" fillId="0" borderId="22" xfId="0" applyFont="1" applyBorder="1"/>
    <xf numFmtId="0" fontId="1" fillId="0" borderId="30" xfId="0" applyFont="1" applyBorder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0" fillId="0" borderId="0" xfId="0" applyNumberFormat="1" applyBorder="1"/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38" xfId="0" applyFont="1" applyBorder="1"/>
    <xf numFmtId="0" fontId="2" fillId="0" borderId="15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2" fontId="0" fillId="0" borderId="0" xfId="0" applyNumberFormat="1"/>
    <xf numFmtId="0" fontId="1" fillId="0" borderId="3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1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2" fontId="2" fillId="0" borderId="39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2" fontId="2" fillId="0" borderId="51" xfId="0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left" vertical="center" wrapText="1"/>
    </xf>
    <xf numFmtId="2" fontId="2" fillId="0" borderId="45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2" fontId="2" fillId="0" borderId="40" xfId="0" applyNumberFormat="1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2" fontId="2" fillId="0" borderId="4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center" vertical="center" wrapText="1"/>
    </xf>
    <xf numFmtId="2" fontId="2" fillId="0" borderId="55" xfId="0" applyNumberFormat="1" applyFont="1" applyBorder="1" applyAlignment="1">
      <alignment horizontal="center" vertical="center" wrapText="1"/>
    </xf>
    <xf numFmtId="2" fontId="2" fillId="0" borderId="36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2" fontId="2" fillId="0" borderId="41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2" fillId="0" borderId="37" xfId="0" applyNumberFormat="1" applyFont="1" applyBorder="1" applyAlignment="1">
      <alignment horizontal="center" vertical="center" wrapText="1"/>
    </xf>
    <xf numFmtId="2" fontId="2" fillId="0" borderId="56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left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5" fillId="0" borderId="36" xfId="0" applyFont="1" applyBorder="1"/>
    <xf numFmtId="0" fontId="5" fillId="0" borderId="21" xfId="0" applyFont="1" applyBorder="1"/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8" xfId="0" applyNumberFormat="1" applyFont="1" applyBorder="1" applyAlignment="1">
      <alignment horizontal="center" vertical="center" wrapText="1"/>
    </xf>
    <xf numFmtId="0" fontId="5" fillId="0" borderId="6" xfId="0" applyFont="1" applyBorder="1" applyAlignment="1"/>
    <xf numFmtId="0" fontId="5" fillId="0" borderId="45" xfId="0" applyFont="1" applyBorder="1" applyAlignment="1"/>
    <xf numFmtId="0" fontId="5" fillId="0" borderId="59" xfId="0" applyFont="1" applyBorder="1" applyAlignment="1"/>
    <xf numFmtId="0" fontId="5" fillId="0" borderId="59" xfId="0" applyFont="1" applyBorder="1"/>
    <xf numFmtId="0" fontId="2" fillId="0" borderId="6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left" vertical="center" wrapText="1"/>
    </xf>
    <xf numFmtId="2" fontId="2" fillId="0" borderId="58" xfId="0" applyNumberFormat="1" applyFont="1" applyBorder="1" applyAlignment="1">
      <alignment horizontal="center" vertical="center" wrapText="1"/>
    </xf>
    <xf numFmtId="0" fontId="5" fillId="0" borderId="45" xfId="0" applyFont="1" applyBorder="1"/>
    <xf numFmtId="2" fontId="2" fillId="0" borderId="23" xfId="0" applyNumberFormat="1" applyFont="1" applyBorder="1" applyAlignment="1">
      <alignment horizontal="center" vertical="center" wrapText="1"/>
    </xf>
    <xf numFmtId="0" fontId="5" fillId="0" borderId="38" xfId="0" applyFont="1" applyBorder="1" applyAlignment="1"/>
    <xf numFmtId="0" fontId="5" fillId="0" borderId="23" xfId="0" applyFont="1" applyBorder="1" applyAlignment="1"/>
    <xf numFmtId="0" fontId="5" fillId="0" borderId="23" xfId="0" applyFont="1" applyBorder="1"/>
    <xf numFmtId="0" fontId="2" fillId="0" borderId="35" xfId="0" applyFont="1" applyBorder="1" applyAlignment="1">
      <alignment horizontal="left"/>
    </xf>
    <xf numFmtId="0" fontId="2" fillId="0" borderId="35" xfId="0" applyFont="1" applyBorder="1"/>
    <xf numFmtId="0" fontId="3" fillId="0" borderId="35" xfId="0" applyFont="1" applyBorder="1"/>
    <xf numFmtId="2" fontId="3" fillId="0" borderId="35" xfId="0" applyNumberFormat="1" applyFont="1" applyBorder="1"/>
    <xf numFmtId="0" fontId="3" fillId="0" borderId="38" xfId="0" applyFont="1" applyBorder="1"/>
    <xf numFmtId="0" fontId="3" fillId="0" borderId="22" xfId="0" applyFont="1" applyBorder="1"/>
    <xf numFmtId="0" fontId="3" fillId="0" borderId="22" xfId="0" applyFont="1" applyBorder="1" applyAlignment="1"/>
    <xf numFmtId="0" fontId="3" fillId="0" borderId="23" xfId="0" applyFont="1" applyBorder="1"/>
    <xf numFmtId="2" fontId="2" fillId="0" borderId="44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2" fontId="2" fillId="0" borderId="32" xfId="0" applyNumberFormat="1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0" fontId="5" fillId="0" borderId="37" xfId="0" applyFont="1" applyBorder="1"/>
    <xf numFmtId="0" fontId="5" fillId="0" borderId="13" xfId="0" applyFont="1" applyBorder="1"/>
    <xf numFmtId="2" fontId="2" fillId="0" borderId="6" xfId="0" applyNumberFormat="1" applyFont="1" applyBorder="1" applyAlignment="1">
      <alignment horizontal="center" vertical="center" wrapText="1"/>
    </xf>
    <xf numFmtId="0" fontId="5" fillId="0" borderId="37" xfId="0" applyFont="1" applyBorder="1" applyAlignment="1"/>
    <xf numFmtId="0" fontId="5" fillId="0" borderId="13" xfId="0" applyFont="1" applyBorder="1" applyAlignment="1"/>
    <xf numFmtId="2" fontId="2" fillId="0" borderId="9" xfId="0" applyNumberFormat="1" applyFont="1" applyBorder="1" applyAlignment="1">
      <alignment horizontal="center" vertical="center" wrapText="1"/>
    </xf>
    <xf numFmtId="0" fontId="5" fillId="0" borderId="38" xfId="0" applyFont="1" applyBorder="1"/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2" fillId="0" borderId="61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left" vertical="center" wrapText="1"/>
    </xf>
    <xf numFmtId="0" fontId="2" fillId="0" borderId="52" xfId="0" applyFont="1" applyBorder="1" applyAlignment="1">
      <alignment horizontal="center" vertical="center" wrapText="1"/>
    </xf>
    <xf numFmtId="2" fontId="2" fillId="0" borderId="29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2" fontId="2" fillId="0" borderId="38" xfId="0" applyNumberFormat="1" applyFont="1" applyBorder="1" applyAlignment="1">
      <alignment horizontal="center" vertical="center" wrapText="1"/>
    </xf>
    <xf numFmtId="0" fontId="2" fillId="0" borderId="49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 wrapText="1"/>
    </xf>
    <xf numFmtId="2" fontId="2" fillId="0" borderId="49" xfId="0" applyNumberFormat="1" applyFont="1" applyBorder="1" applyAlignment="1">
      <alignment horizontal="center" vertical="center" wrapText="1"/>
    </xf>
    <xf numFmtId="0" fontId="5" fillId="0" borderId="20" xfId="0" applyFont="1" applyBorder="1"/>
    <xf numFmtId="0" fontId="5" fillId="0" borderId="20" xfId="0" applyFont="1" applyBorder="1" applyAlignment="1"/>
    <xf numFmtId="0" fontId="2" fillId="0" borderId="10" xfId="0" applyFont="1" applyBorder="1" applyAlignment="1">
      <alignment horizontal="left" vertical="center" wrapText="1"/>
    </xf>
    <xf numFmtId="2" fontId="2" fillId="0" borderId="27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 wrapText="1"/>
    </xf>
    <xf numFmtId="2" fontId="2" fillId="0" borderId="43" xfId="0" applyNumberFormat="1" applyFont="1" applyBorder="1" applyAlignment="1">
      <alignment horizontal="center" vertical="center" wrapText="1"/>
    </xf>
    <xf numFmtId="2" fontId="2" fillId="0" borderId="31" xfId="0" applyNumberFormat="1" applyFont="1" applyBorder="1" applyAlignment="1">
      <alignment horizontal="center"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0" fontId="3" fillId="0" borderId="25" xfId="0" applyFont="1" applyBorder="1"/>
    <xf numFmtId="0" fontId="3" fillId="0" borderId="26" xfId="0" applyFont="1" applyBorder="1"/>
    <xf numFmtId="2" fontId="3" fillId="0" borderId="0" xfId="0" applyNumberFormat="1" applyFont="1"/>
    <xf numFmtId="0" fontId="2" fillId="0" borderId="32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2" fontId="2" fillId="0" borderId="61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0" xfId="0" applyFont="1" applyBorder="1" applyAlignment="1"/>
    <xf numFmtId="0" fontId="2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2" fillId="0" borderId="66" xfId="0" applyFont="1" applyBorder="1" applyAlignment="1">
      <alignment horizontal="left" vertical="center" wrapText="1"/>
    </xf>
    <xf numFmtId="2" fontId="2" fillId="0" borderId="63" xfId="0" applyNumberFormat="1" applyFont="1" applyBorder="1" applyAlignment="1">
      <alignment horizontal="center" vertical="center" wrapText="1"/>
    </xf>
    <xf numFmtId="0" fontId="2" fillId="0" borderId="63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2" fontId="2" fillId="0" borderId="42" xfId="0" applyNumberFormat="1" applyFont="1" applyBorder="1" applyAlignment="1">
      <alignment horizontal="center" vertical="center" wrapText="1"/>
    </xf>
    <xf numFmtId="2" fontId="2" fillId="0" borderId="25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2" fontId="3" fillId="0" borderId="0" xfId="0" applyNumberFormat="1" applyFont="1" applyBorder="1"/>
    <xf numFmtId="0" fontId="3" fillId="0" borderId="0" xfId="0" applyFont="1" applyBorder="1" applyAlignment="1"/>
    <xf numFmtId="0" fontId="3" fillId="0" borderId="18" xfId="0" applyFont="1" applyBorder="1"/>
    <xf numFmtId="0" fontId="3" fillId="0" borderId="33" xfId="0" applyFont="1" applyBorder="1"/>
    <xf numFmtId="0" fontId="3" fillId="0" borderId="34" xfId="0" applyFont="1" applyBorder="1" applyAlignment="1"/>
    <xf numFmtId="0" fontId="1" fillId="0" borderId="37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left" vertical="center" wrapText="1"/>
    </xf>
    <xf numFmtId="0" fontId="5" fillId="0" borderId="9" xfId="0" applyFont="1" applyBorder="1" applyAlignment="1"/>
    <xf numFmtId="0" fontId="5" fillId="0" borderId="46" xfId="0" applyFont="1" applyBorder="1" applyAlignment="1"/>
    <xf numFmtId="0" fontId="5" fillId="0" borderId="67" xfId="0" applyFont="1" applyBorder="1" applyAlignment="1"/>
    <xf numFmtId="0" fontId="5" fillId="0" borderId="67" xfId="0" applyFont="1" applyBorder="1"/>
    <xf numFmtId="0" fontId="2" fillId="0" borderId="33" xfId="0" applyFont="1" applyBorder="1" applyAlignment="1">
      <alignment horizontal="left" vertical="center" wrapText="1"/>
    </xf>
    <xf numFmtId="2" fontId="2" fillId="0" borderId="33" xfId="0" applyNumberFormat="1" applyFont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wrapText="1"/>
    </xf>
    <xf numFmtId="0" fontId="2" fillId="0" borderId="68" xfId="0" applyFont="1" applyBorder="1" applyAlignment="1">
      <alignment horizontal="left" vertical="center" wrapText="1"/>
    </xf>
    <xf numFmtId="0" fontId="2" fillId="0" borderId="68" xfId="0" applyFont="1" applyBorder="1" applyAlignment="1">
      <alignment horizontal="center" vertical="center" wrapText="1"/>
    </xf>
    <xf numFmtId="2" fontId="2" fillId="0" borderId="68" xfId="0" applyNumberFormat="1" applyFont="1" applyBorder="1" applyAlignment="1">
      <alignment horizontal="center" vertical="center" wrapText="1"/>
    </xf>
    <xf numFmtId="0" fontId="5" fillId="0" borderId="18" xfId="0" applyFont="1" applyBorder="1"/>
    <xf numFmtId="0" fontId="5" fillId="0" borderId="33" xfId="0" applyFont="1" applyBorder="1"/>
    <xf numFmtId="0" fontId="2" fillId="0" borderId="35" xfId="0" applyFont="1" applyBorder="1" applyAlignment="1">
      <alignment horizontal="left" vertical="center" wrapText="1"/>
    </xf>
    <xf numFmtId="2" fontId="2" fillId="0" borderId="35" xfId="0" applyNumberFormat="1" applyFont="1" applyBorder="1" applyAlignment="1">
      <alignment horizontal="center" vertical="center" wrapText="1"/>
    </xf>
    <xf numFmtId="2" fontId="2" fillId="0" borderId="54" xfId="0" applyNumberFormat="1" applyFont="1" applyBorder="1" applyAlignment="1">
      <alignment horizontal="center" vertical="center" wrapText="1"/>
    </xf>
    <xf numFmtId="0" fontId="5" fillId="0" borderId="41" xfId="0" applyFont="1" applyBorder="1"/>
    <xf numFmtId="0" fontId="3" fillId="0" borderId="38" xfId="0" applyFont="1" applyBorder="1" applyAlignment="1"/>
    <xf numFmtId="0" fontId="5" fillId="0" borderId="40" xfId="0" applyFont="1" applyBorder="1" applyAlignment="1"/>
    <xf numFmtId="0" fontId="5" fillId="0" borderId="56" xfId="0" applyFont="1" applyBorder="1" applyAlignment="1"/>
    <xf numFmtId="0" fontId="5" fillId="0" borderId="18" xfId="0" applyFont="1" applyBorder="1" applyAlignment="1"/>
    <xf numFmtId="0" fontId="5" fillId="0" borderId="33" xfId="0" applyFont="1" applyBorder="1" applyAlignment="1"/>
    <xf numFmtId="2" fontId="3" fillId="0" borderId="53" xfId="0" applyNumberFormat="1" applyFont="1" applyBorder="1" applyAlignment="1"/>
    <xf numFmtId="2" fontId="3" fillId="0" borderId="22" xfId="0" applyNumberFormat="1" applyFont="1" applyBorder="1"/>
    <xf numFmtId="2" fontId="3" fillId="0" borderId="18" xfId="0" applyNumberFormat="1" applyFont="1" applyBorder="1" applyAlignment="1"/>
    <xf numFmtId="0" fontId="2" fillId="0" borderId="46" xfId="0" applyFont="1" applyBorder="1" applyAlignment="1">
      <alignment horizontal="center" vertical="center" wrapText="1"/>
    </xf>
    <xf numFmtId="2" fontId="3" fillId="0" borderId="18" xfId="0" applyNumberFormat="1" applyFont="1" applyBorder="1"/>
    <xf numFmtId="0" fontId="1" fillId="0" borderId="32" xfId="0" applyFont="1" applyBorder="1" applyAlignment="1">
      <alignment horizontal="center" vertical="center" wrapText="1"/>
    </xf>
    <xf numFmtId="2" fontId="2" fillId="0" borderId="69" xfId="0" applyNumberFormat="1" applyFont="1" applyBorder="1" applyAlignment="1">
      <alignment horizontal="center" vertical="center" wrapText="1"/>
    </xf>
    <xf numFmtId="0" fontId="5" fillId="0" borderId="16" xfId="0" applyFont="1" applyBorder="1" applyAlignment="1"/>
    <xf numFmtId="0" fontId="5" fillId="0" borderId="70" xfId="0" applyFont="1" applyBorder="1" applyAlignment="1"/>
    <xf numFmtId="0" fontId="5" fillId="0" borderId="71" xfId="0" applyFont="1" applyBorder="1"/>
    <xf numFmtId="0" fontId="2" fillId="0" borderId="19" xfId="0" applyFont="1" applyBorder="1" applyAlignment="1">
      <alignment horizontal="center" vertical="center" wrapText="1"/>
    </xf>
    <xf numFmtId="0" fontId="5" fillId="0" borderId="34" xfId="0" applyFont="1" applyBorder="1" applyAlignment="1"/>
    <xf numFmtId="0" fontId="2" fillId="0" borderId="32" xfId="0" applyFont="1" applyBorder="1"/>
    <xf numFmtId="0" fontId="1" fillId="0" borderId="33" xfId="0" applyFont="1" applyBorder="1"/>
    <xf numFmtId="0" fontId="1" fillId="0" borderId="33" xfId="0" applyFont="1" applyBorder="1" applyAlignment="1">
      <alignment horizontal="left"/>
    </xf>
    <xf numFmtId="0" fontId="0" fillId="0" borderId="33" xfId="0" applyBorder="1"/>
    <xf numFmtId="2" fontId="3" fillId="0" borderId="34" xfId="0" applyNumberFormat="1" applyFont="1" applyBorder="1"/>
    <xf numFmtId="0" fontId="1" fillId="0" borderId="3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3" fillId="2" borderId="0" xfId="0" applyNumberFormat="1" applyFont="1" applyFill="1"/>
    <xf numFmtId="0" fontId="2" fillId="0" borderId="4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2" fontId="3" fillId="3" borderId="0" xfId="0" applyNumberFormat="1" applyFont="1" applyFill="1"/>
    <xf numFmtId="0" fontId="2" fillId="0" borderId="19" xfId="0" applyFont="1" applyBorder="1" applyAlignment="1">
      <alignment horizontal="left" vertical="center" wrapText="1"/>
    </xf>
    <xf numFmtId="2" fontId="2" fillId="0" borderId="72" xfId="0" applyNumberFormat="1" applyFont="1" applyBorder="1" applyAlignment="1">
      <alignment horizontal="center" vertical="center" wrapText="1"/>
    </xf>
    <xf numFmtId="0" fontId="5" fillId="0" borderId="34" xfId="0" applyFont="1" applyBorder="1"/>
    <xf numFmtId="0" fontId="2" fillId="0" borderId="7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0" fontId="2" fillId="0" borderId="53" xfId="0" applyFont="1" applyBorder="1" applyAlignment="1">
      <alignment horizontal="left" vertical="center" wrapText="1"/>
    </xf>
    <xf numFmtId="2" fontId="2" fillId="0" borderId="5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2" fontId="3" fillId="2" borderId="0" xfId="0" applyNumberFormat="1" applyFont="1" applyFill="1" applyBorder="1"/>
    <xf numFmtId="0" fontId="3" fillId="2" borderId="0" xfId="0" applyFont="1" applyFill="1" applyBorder="1"/>
    <xf numFmtId="0" fontId="3" fillId="2" borderId="0" xfId="0" applyFont="1" applyFill="1"/>
    <xf numFmtId="0" fontId="2" fillId="0" borderId="47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/>
    <xf numFmtId="0" fontId="0" fillId="0" borderId="20" xfId="0" applyBorder="1" applyAlignment="1"/>
    <xf numFmtId="0" fontId="0" fillId="0" borderId="30" xfId="0" applyBorder="1" applyAlignment="1"/>
    <xf numFmtId="0" fontId="0" fillId="0" borderId="0" xfId="0" applyAlignment="1"/>
    <xf numFmtId="0" fontId="2" fillId="0" borderId="61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49"/>
  <sheetViews>
    <sheetView tabSelected="1" view="pageLayout" topLeftCell="A226" zoomScaleNormal="91" workbookViewId="0">
      <selection activeCell="A212" sqref="A212:N250"/>
    </sheetView>
  </sheetViews>
  <sheetFormatPr defaultRowHeight="14.4" x14ac:dyDescent="0.3"/>
  <cols>
    <col min="1" max="1" width="4.88671875" style="1" customWidth="1"/>
    <col min="2" max="2" width="16" style="1" customWidth="1"/>
    <col min="3" max="3" width="10.109375" style="1" customWidth="1"/>
    <col min="4" max="4" width="13.6640625" style="5" customWidth="1"/>
    <col min="5" max="5" width="8.88671875" style="1" customWidth="1"/>
    <col min="6" max="6" width="8.33203125" style="1" customWidth="1"/>
    <col min="7" max="7" width="10" style="3" customWidth="1"/>
    <col min="8" max="8" width="9.109375" style="1"/>
    <col min="9" max="10" width="8.44140625" customWidth="1"/>
    <col min="11" max="11" width="8.33203125" customWidth="1"/>
    <col min="12" max="12" width="8" customWidth="1"/>
    <col min="14" max="14" width="12.109375" customWidth="1"/>
  </cols>
  <sheetData>
    <row r="3" spans="1:14" ht="5.25" customHeight="1" thickBot="1" x14ac:dyDescent="0.35"/>
    <row r="4" spans="1:14" ht="27.75" customHeight="1" x14ac:dyDescent="0.3">
      <c r="A4" s="334" t="s">
        <v>109</v>
      </c>
      <c r="B4" s="335"/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6"/>
    </row>
    <row r="5" spans="1:14" ht="15" customHeight="1" x14ac:dyDescent="0.3">
      <c r="A5" s="337" t="s">
        <v>29</v>
      </c>
      <c r="B5" s="338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9"/>
    </row>
    <row r="6" spans="1:14" ht="54" customHeight="1" x14ac:dyDescent="0.3">
      <c r="A6" s="20" t="s">
        <v>0</v>
      </c>
      <c r="B6" s="194"/>
      <c r="C6" s="194" t="s">
        <v>1</v>
      </c>
      <c r="D6" s="93" t="s">
        <v>2</v>
      </c>
      <c r="E6" s="194" t="s">
        <v>3</v>
      </c>
      <c r="F6" s="194" t="s">
        <v>4</v>
      </c>
      <c r="G6" s="94" t="s">
        <v>5</v>
      </c>
      <c r="H6" s="194" t="s">
        <v>6</v>
      </c>
      <c r="I6" s="194" t="s">
        <v>7</v>
      </c>
      <c r="J6" s="95" t="s">
        <v>8</v>
      </c>
      <c r="K6" s="194" t="s">
        <v>9</v>
      </c>
      <c r="L6" s="194" t="s">
        <v>10</v>
      </c>
      <c r="M6" s="194" t="s">
        <v>11</v>
      </c>
      <c r="N6" s="195" t="s">
        <v>12</v>
      </c>
    </row>
    <row r="7" spans="1:14" ht="15" thickBot="1" x14ac:dyDescent="0.35">
      <c r="A7" s="21"/>
      <c r="B7" s="49" t="s">
        <v>13</v>
      </c>
      <c r="C7" s="194" t="s">
        <v>14</v>
      </c>
      <c r="D7" s="96"/>
      <c r="E7" s="49" t="s">
        <v>14</v>
      </c>
      <c r="F7" s="49" t="s">
        <v>14</v>
      </c>
      <c r="G7" s="97" t="s">
        <v>15</v>
      </c>
      <c r="H7" s="49" t="s">
        <v>16</v>
      </c>
      <c r="I7" s="49" t="s">
        <v>14</v>
      </c>
      <c r="J7" s="49" t="s">
        <v>14</v>
      </c>
      <c r="K7" s="49" t="s">
        <v>14</v>
      </c>
      <c r="L7" s="49" t="s">
        <v>14</v>
      </c>
      <c r="M7" s="49"/>
      <c r="N7" s="98"/>
    </row>
    <row r="8" spans="1:14" ht="15.9" customHeight="1" x14ac:dyDescent="0.3">
      <c r="A8" s="340">
        <v>1</v>
      </c>
      <c r="B8" s="320" t="s">
        <v>63</v>
      </c>
      <c r="C8" s="322" t="s">
        <v>60</v>
      </c>
      <c r="D8" s="99" t="s">
        <v>70</v>
      </c>
      <c r="E8" s="183">
        <v>0.06</v>
      </c>
      <c r="F8" s="100">
        <v>0.06</v>
      </c>
      <c r="G8" s="101">
        <v>150</v>
      </c>
      <c r="H8" s="102">
        <f>E8*G8</f>
        <v>9</v>
      </c>
      <c r="I8" s="103"/>
      <c r="J8" s="104"/>
      <c r="K8" s="105"/>
      <c r="L8" s="104"/>
      <c r="M8" s="106"/>
      <c r="N8" s="79" t="s">
        <v>17</v>
      </c>
    </row>
    <row r="9" spans="1:14" ht="15.9" customHeight="1" x14ac:dyDescent="0.3">
      <c r="A9" s="332"/>
      <c r="B9" s="321"/>
      <c r="C9" s="317"/>
      <c r="D9" s="87" t="s">
        <v>18</v>
      </c>
      <c r="E9" s="88">
        <v>1E-3</v>
      </c>
      <c r="F9" s="89">
        <v>1E-3</v>
      </c>
      <c r="G9" s="110">
        <v>18</v>
      </c>
      <c r="H9" s="150">
        <f t="shared" ref="H9" si="0">G9*E9</f>
        <v>1.8000000000000002E-2</v>
      </c>
      <c r="I9" s="189">
        <v>12.8</v>
      </c>
      <c r="J9" s="82">
        <v>11.6</v>
      </c>
      <c r="K9" s="187">
        <v>0.7</v>
      </c>
      <c r="L9" s="82">
        <v>158.69999999999999</v>
      </c>
      <c r="M9" s="188"/>
      <c r="N9" s="193"/>
    </row>
    <row r="10" spans="1:14" ht="15.9" customHeight="1" x14ac:dyDescent="0.3">
      <c r="A10" s="332"/>
      <c r="B10" s="321"/>
      <c r="C10" s="317"/>
      <c r="D10" s="83"/>
      <c r="E10" s="187"/>
      <c r="F10" s="82"/>
      <c r="G10" s="107"/>
      <c r="H10" s="109"/>
      <c r="I10" s="108"/>
      <c r="J10" s="79"/>
      <c r="K10" s="80"/>
      <c r="L10" s="79"/>
      <c r="M10" s="7"/>
      <c r="N10" s="79"/>
    </row>
    <row r="11" spans="1:14" ht="15.9" customHeight="1" thickBot="1" x14ac:dyDescent="0.35">
      <c r="A11" s="332"/>
      <c r="B11" s="321"/>
      <c r="C11" s="317"/>
      <c r="D11" s="87"/>
      <c r="E11" s="88"/>
      <c r="F11" s="89"/>
      <c r="G11" s="110"/>
      <c r="H11" s="90"/>
      <c r="I11" s="108"/>
      <c r="J11" s="79"/>
      <c r="K11" s="80"/>
      <c r="L11" s="79"/>
      <c r="M11" s="7"/>
      <c r="N11" s="79"/>
    </row>
    <row r="12" spans="1:14" ht="15.9" customHeight="1" x14ac:dyDescent="0.3">
      <c r="A12" s="323">
        <v>2</v>
      </c>
      <c r="B12" s="314" t="s">
        <v>74</v>
      </c>
      <c r="C12" s="316">
        <v>40</v>
      </c>
      <c r="D12" s="99" t="s">
        <v>24</v>
      </c>
      <c r="E12" s="183">
        <v>0.04</v>
      </c>
      <c r="F12" s="100">
        <v>0.04</v>
      </c>
      <c r="G12" s="101">
        <v>58</v>
      </c>
      <c r="H12" s="102">
        <f t="shared" ref="H12:H14" si="1">G12*E12</f>
        <v>2.3199999999999998</v>
      </c>
      <c r="I12" s="100">
        <v>3.56</v>
      </c>
      <c r="J12" s="100">
        <v>1.32</v>
      </c>
      <c r="K12" s="183">
        <v>18.7</v>
      </c>
      <c r="L12" s="100">
        <v>106.4</v>
      </c>
      <c r="M12" s="184" t="s">
        <v>36</v>
      </c>
      <c r="N12" s="104"/>
    </row>
    <row r="13" spans="1:14" ht="15.9" customHeight="1" thickBot="1" x14ac:dyDescent="0.35">
      <c r="A13" s="327"/>
      <c r="B13" s="315"/>
      <c r="C13" s="317"/>
      <c r="D13" s="163"/>
      <c r="E13" s="190"/>
      <c r="F13" s="18"/>
      <c r="G13" s="177"/>
      <c r="H13" s="92"/>
      <c r="I13" s="108"/>
      <c r="J13" s="79"/>
      <c r="K13" s="80"/>
      <c r="L13" s="79"/>
      <c r="M13" s="7"/>
      <c r="N13" s="79"/>
    </row>
    <row r="14" spans="1:14" ht="15.9" customHeight="1" x14ac:dyDescent="0.3">
      <c r="A14" s="323">
        <v>3</v>
      </c>
      <c r="B14" s="314" t="s">
        <v>43</v>
      </c>
      <c r="C14" s="320" t="s">
        <v>75</v>
      </c>
      <c r="D14" s="113" t="s">
        <v>42</v>
      </c>
      <c r="E14" s="192">
        <v>1E-3</v>
      </c>
      <c r="F14" s="192">
        <v>1E-3</v>
      </c>
      <c r="G14" s="114">
        <v>800</v>
      </c>
      <c r="H14" s="22">
        <f t="shared" si="1"/>
        <v>0.8</v>
      </c>
      <c r="I14" s="116"/>
      <c r="J14" s="116"/>
      <c r="K14" s="117"/>
      <c r="L14" s="116"/>
      <c r="M14" s="117"/>
      <c r="N14" s="104"/>
    </row>
    <row r="15" spans="1:14" ht="15.9" customHeight="1" x14ac:dyDescent="0.3">
      <c r="A15" s="327"/>
      <c r="B15" s="315"/>
      <c r="C15" s="321"/>
      <c r="D15" s="93" t="s">
        <v>34</v>
      </c>
      <c r="E15" s="194">
        <v>0.01</v>
      </c>
      <c r="F15" s="194">
        <v>0.01</v>
      </c>
      <c r="G15" s="86">
        <v>75</v>
      </c>
      <c r="H15" s="85">
        <f>G15*E15</f>
        <v>0.75</v>
      </c>
      <c r="I15" s="122">
        <v>0.2</v>
      </c>
      <c r="J15" s="123">
        <v>0</v>
      </c>
      <c r="K15" s="124">
        <v>14</v>
      </c>
      <c r="L15" s="123">
        <v>56</v>
      </c>
      <c r="M15" s="125" t="s">
        <v>56</v>
      </c>
      <c r="N15" s="193"/>
    </row>
    <row r="16" spans="1:14" ht="15.9" customHeight="1" thickBot="1" x14ac:dyDescent="0.35">
      <c r="A16" s="324"/>
      <c r="B16" s="325"/>
      <c r="C16" s="341"/>
      <c r="D16" s="118" t="s">
        <v>86</v>
      </c>
      <c r="E16" s="119"/>
      <c r="F16" s="119"/>
      <c r="G16" s="120"/>
      <c r="H16" s="121">
        <f>H8+H9+H12+H14+H15</f>
        <v>12.888000000000002</v>
      </c>
      <c r="I16" s="154"/>
      <c r="J16" s="154"/>
      <c r="K16" s="133"/>
      <c r="L16" s="154"/>
      <c r="M16" s="133"/>
      <c r="N16" s="18"/>
    </row>
    <row r="17" spans="1:14" ht="15.9" customHeight="1" x14ac:dyDescent="0.3">
      <c r="A17" s="26"/>
      <c r="B17" s="50" t="s">
        <v>73</v>
      </c>
      <c r="C17" s="50"/>
      <c r="D17" s="158"/>
      <c r="E17" s="50"/>
      <c r="F17" s="50"/>
      <c r="G17" s="81"/>
      <c r="H17" s="50"/>
      <c r="I17" s="50"/>
      <c r="J17" s="50"/>
      <c r="K17" s="50"/>
      <c r="L17" s="50"/>
      <c r="M17" s="50"/>
      <c r="N17" s="159"/>
    </row>
    <row r="18" spans="1:14" ht="15.9" customHeight="1" x14ac:dyDescent="0.3">
      <c r="A18" s="331">
        <v>1</v>
      </c>
      <c r="B18" s="321" t="s">
        <v>58</v>
      </c>
      <c r="C18" s="317">
        <v>150</v>
      </c>
      <c r="D18" s="74" t="s">
        <v>44</v>
      </c>
      <c r="E18" s="75">
        <v>4.4999999999999998E-2</v>
      </c>
      <c r="F18" s="76">
        <v>4.4999999999999998E-2</v>
      </c>
      <c r="G18" s="77">
        <v>750</v>
      </c>
      <c r="H18" s="78">
        <f>E18*G18</f>
        <v>33.75</v>
      </c>
      <c r="I18" s="79"/>
      <c r="J18" s="79"/>
      <c r="K18" s="80"/>
      <c r="L18" s="79"/>
      <c r="M18" s="7"/>
      <c r="N18" s="79" t="s">
        <v>17</v>
      </c>
    </row>
    <row r="19" spans="1:14" ht="15.9" customHeight="1" x14ac:dyDescent="0.3">
      <c r="A19" s="332"/>
      <c r="B19" s="321"/>
      <c r="C19" s="317"/>
      <c r="D19" s="74" t="s">
        <v>37</v>
      </c>
      <c r="E19" s="75">
        <v>2E-3</v>
      </c>
      <c r="F19" s="76">
        <v>2E-3</v>
      </c>
      <c r="G19" s="77">
        <v>18</v>
      </c>
      <c r="H19" s="78">
        <f t="shared" ref="H19:H28" si="2">E19*G19</f>
        <v>3.6000000000000004E-2</v>
      </c>
      <c r="I19" s="79"/>
      <c r="J19" s="79"/>
      <c r="K19" s="80"/>
      <c r="L19" s="79"/>
      <c r="M19" s="7"/>
      <c r="N19" s="79"/>
    </row>
    <row r="20" spans="1:14" ht="15.9" customHeight="1" x14ac:dyDescent="0.3">
      <c r="A20" s="332"/>
      <c r="B20" s="321"/>
      <c r="C20" s="317"/>
      <c r="D20" s="74" t="s">
        <v>20</v>
      </c>
      <c r="E20" s="75">
        <v>3.0000000000000001E-3</v>
      </c>
      <c r="F20" s="76">
        <v>3.0000000000000001E-3</v>
      </c>
      <c r="G20" s="77">
        <v>30</v>
      </c>
      <c r="H20" s="78">
        <f t="shared" si="2"/>
        <v>0.09</v>
      </c>
      <c r="I20" s="79"/>
      <c r="J20" s="79"/>
      <c r="K20" s="80"/>
      <c r="L20" s="79"/>
      <c r="M20" s="7"/>
      <c r="N20" s="79"/>
    </row>
    <row r="21" spans="1:14" ht="15.9" customHeight="1" x14ac:dyDescent="0.3">
      <c r="A21" s="332"/>
      <c r="B21" s="321"/>
      <c r="C21" s="317"/>
      <c r="D21" s="74" t="s">
        <v>52</v>
      </c>
      <c r="E21" s="75">
        <v>0.04</v>
      </c>
      <c r="F21" s="76">
        <v>0.04</v>
      </c>
      <c r="G21" s="77">
        <v>65</v>
      </c>
      <c r="H21" s="81">
        <f t="shared" si="2"/>
        <v>2.6</v>
      </c>
      <c r="I21" s="195">
        <v>12</v>
      </c>
      <c r="J21" s="82">
        <v>6</v>
      </c>
      <c r="K21" s="187">
        <v>60</v>
      </c>
      <c r="L21" s="82">
        <v>230.1</v>
      </c>
      <c r="M21" s="188" t="s">
        <v>35</v>
      </c>
      <c r="N21" s="193"/>
    </row>
    <row r="22" spans="1:14" ht="15.9" customHeight="1" x14ac:dyDescent="0.3">
      <c r="A22" s="332"/>
      <c r="B22" s="321"/>
      <c r="C22" s="317"/>
      <c r="D22" s="74" t="s">
        <v>21</v>
      </c>
      <c r="E22" s="75">
        <v>3.0000000000000001E-3</v>
      </c>
      <c r="F22" s="76">
        <v>3.0000000000000001E-3</v>
      </c>
      <c r="G22" s="77">
        <v>170</v>
      </c>
      <c r="H22" s="78">
        <f t="shared" si="2"/>
        <v>0.51</v>
      </c>
      <c r="I22" s="79"/>
      <c r="J22" s="79"/>
      <c r="K22" s="80"/>
      <c r="L22" s="79"/>
      <c r="M22" s="7"/>
      <c r="N22" s="79"/>
    </row>
    <row r="23" spans="1:14" ht="15.9" customHeight="1" x14ac:dyDescent="0.3">
      <c r="A23" s="332"/>
      <c r="B23" s="321"/>
      <c r="C23" s="317"/>
      <c r="D23" s="83" t="s">
        <v>22</v>
      </c>
      <c r="E23" s="187">
        <v>2E-3</v>
      </c>
      <c r="F23" s="82">
        <v>2E-3</v>
      </c>
      <c r="G23" s="84">
        <v>300</v>
      </c>
      <c r="H23" s="78">
        <f t="shared" ref="H23" si="3">E23*G23</f>
        <v>0.6</v>
      </c>
      <c r="I23" s="79"/>
      <c r="J23" s="79"/>
      <c r="K23" s="80"/>
      <c r="L23" s="79"/>
      <c r="M23" s="7"/>
      <c r="N23" s="79"/>
    </row>
    <row r="24" spans="1:14" ht="15.9" customHeight="1" thickBot="1" x14ac:dyDescent="0.35">
      <c r="A24" s="332"/>
      <c r="B24" s="321"/>
      <c r="C24" s="317"/>
      <c r="D24" s="74"/>
      <c r="E24" s="75"/>
      <c r="F24" s="76"/>
      <c r="G24" s="77"/>
      <c r="H24" s="78"/>
      <c r="I24" s="79"/>
      <c r="J24" s="79"/>
      <c r="K24" s="80"/>
      <c r="L24" s="79"/>
      <c r="M24" s="7"/>
      <c r="N24" s="79"/>
    </row>
    <row r="25" spans="1:14" ht="15.9" customHeight="1" x14ac:dyDescent="0.3">
      <c r="A25" s="323">
        <v>2</v>
      </c>
      <c r="B25" s="314" t="s">
        <v>74</v>
      </c>
      <c r="C25" s="316">
        <v>40</v>
      </c>
      <c r="D25" s="127" t="s">
        <v>24</v>
      </c>
      <c r="E25" s="105">
        <v>0.04</v>
      </c>
      <c r="F25" s="104">
        <v>0.04</v>
      </c>
      <c r="G25" s="102">
        <v>58</v>
      </c>
      <c r="H25" s="102">
        <f t="shared" si="2"/>
        <v>2.3199999999999998</v>
      </c>
      <c r="I25" s="100">
        <v>3.56</v>
      </c>
      <c r="J25" s="100">
        <v>1.32</v>
      </c>
      <c r="K25" s="183">
        <v>18.7</v>
      </c>
      <c r="L25" s="100">
        <v>106.4</v>
      </c>
      <c r="M25" s="184" t="s">
        <v>36</v>
      </c>
      <c r="N25" s="104"/>
    </row>
    <row r="26" spans="1:14" ht="15.9" customHeight="1" thickBot="1" x14ac:dyDescent="0.35">
      <c r="A26" s="327"/>
      <c r="B26" s="315"/>
      <c r="C26" s="329"/>
      <c r="D26" s="214"/>
      <c r="E26" s="88"/>
      <c r="F26" s="89"/>
      <c r="G26" s="90"/>
      <c r="H26" s="217"/>
      <c r="I26" s="19"/>
      <c r="J26" s="18"/>
      <c r="K26" s="190"/>
      <c r="L26" s="18"/>
      <c r="M26" s="191"/>
      <c r="N26" s="18"/>
    </row>
    <row r="27" spans="1:14" ht="15.9" customHeight="1" x14ac:dyDescent="0.3">
      <c r="A27" s="318">
        <v>3</v>
      </c>
      <c r="B27" s="314" t="s">
        <v>43</v>
      </c>
      <c r="C27" s="320" t="s">
        <v>75</v>
      </c>
      <c r="D27" s="113" t="s">
        <v>42</v>
      </c>
      <c r="E27" s="192">
        <v>1E-3</v>
      </c>
      <c r="F27" s="192">
        <v>1E-3</v>
      </c>
      <c r="G27" s="114">
        <v>800</v>
      </c>
      <c r="H27" s="128">
        <f t="shared" si="2"/>
        <v>0.8</v>
      </c>
      <c r="I27" s="148"/>
      <c r="J27" s="148"/>
      <c r="K27" s="149"/>
      <c r="L27" s="148"/>
      <c r="M27" s="149"/>
      <c r="N27" s="79"/>
    </row>
    <row r="28" spans="1:14" ht="15.9" customHeight="1" thickBot="1" x14ac:dyDescent="0.35">
      <c r="A28" s="319"/>
      <c r="B28" s="325"/>
      <c r="C28" s="341"/>
      <c r="D28" s="118" t="s">
        <v>34</v>
      </c>
      <c r="E28" s="119">
        <v>0.01</v>
      </c>
      <c r="F28" s="119">
        <v>0.01</v>
      </c>
      <c r="G28" s="120">
        <v>75</v>
      </c>
      <c r="H28" s="218">
        <f t="shared" si="2"/>
        <v>0.75</v>
      </c>
      <c r="I28" s="122">
        <v>0.4</v>
      </c>
      <c r="J28" s="123">
        <v>0.2</v>
      </c>
      <c r="K28" s="124">
        <v>21.6</v>
      </c>
      <c r="L28" s="123">
        <v>83.4</v>
      </c>
      <c r="M28" s="219" t="s">
        <v>56</v>
      </c>
      <c r="N28" s="108"/>
    </row>
    <row r="29" spans="1:14" ht="12" customHeight="1" thickBot="1" x14ac:dyDescent="0.35">
      <c r="A29" s="270"/>
      <c r="B29" s="61"/>
      <c r="C29" s="61"/>
      <c r="D29" s="251" t="s">
        <v>86</v>
      </c>
      <c r="E29" s="252"/>
      <c r="F29" s="252"/>
      <c r="G29" s="253"/>
      <c r="H29" s="271">
        <f>H18+H19+H20+H21+H22+H23+H25+H27+H28</f>
        <v>41.456000000000003</v>
      </c>
      <c r="I29" s="148"/>
      <c r="J29" s="156"/>
      <c r="K29" s="148"/>
      <c r="L29" s="220"/>
      <c r="M29" s="148"/>
      <c r="N29" s="103"/>
    </row>
    <row r="30" spans="1:14" ht="15" thickBot="1" x14ac:dyDescent="0.35">
      <c r="A30" s="30"/>
      <c r="B30" s="31" t="s">
        <v>23</v>
      </c>
      <c r="C30" s="31"/>
      <c r="D30" s="134"/>
      <c r="E30" s="135"/>
      <c r="F30" s="135"/>
      <c r="G30" s="136"/>
      <c r="H30" s="137">
        <f>H16+H29</f>
        <v>54.344000000000008</v>
      </c>
      <c r="I30" s="138">
        <f>SUM(I8:I29)</f>
        <v>32.519999999999996</v>
      </c>
      <c r="J30" s="139">
        <f>SUM(J8:J29)</f>
        <v>20.440000000000001</v>
      </c>
      <c r="K30" s="138">
        <f>SUM(K8:K29)</f>
        <v>133.70000000000002</v>
      </c>
      <c r="L30" s="140">
        <f>SUM(L8:L29)</f>
        <v>741</v>
      </c>
      <c r="M30" s="138"/>
      <c r="N30" s="141"/>
    </row>
    <row r="31" spans="1:14" x14ac:dyDescent="0.3">
      <c r="G31"/>
      <c r="H31"/>
    </row>
    <row r="32" spans="1:14" x14ac:dyDescent="0.3">
      <c r="G32"/>
      <c r="H32"/>
    </row>
    <row r="33" spans="1:14" x14ac:dyDescent="0.3">
      <c r="G33"/>
      <c r="H33"/>
    </row>
    <row r="34" spans="1:14" x14ac:dyDescent="0.3">
      <c r="G34"/>
      <c r="H34"/>
    </row>
    <row r="35" spans="1:14" x14ac:dyDescent="0.3">
      <c r="G35"/>
      <c r="H35"/>
    </row>
    <row r="36" spans="1:14" x14ac:dyDescent="0.3">
      <c r="G36"/>
      <c r="H36"/>
    </row>
    <row r="37" spans="1:14" x14ac:dyDescent="0.3">
      <c r="G37"/>
      <c r="H37"/>
    </row>
    <row r="38" spans="1:14" x14ac:dyDescent="0.3">
      <c r="G38"/>
      <c r="H38"/>
    </row>
    <row r="39" spans="1:14" ht="15.75" customHeight="1" x14ac:dyDescent="0.3">
      <c r="G39"/>
      <c r="H39"/>
    </row>
    <row r="40" spans="1:14" ht="15.75" customHeight="1" x14ac:dyDescent="0.3">
      <c r="G40"/>
      <c r="H40"/>
    </row>
    <row r="41" spans="1:14" ht="15.75" customHeight="1" x14ac:dyDescent="0.3">
      <c r="G41"/>
      <c r="H41"/>
    </row>
    <row r="42" spans="1:14" ht="15.75" customHeight="1" x14ac:dyDescent="0.3">
      <c r="G42"/>
      <c r="H42"/>
    </row>
    <row r="43" spans="1:14" ht="15.75" customHeight="1" thickBot="1" x14ac:dyDescent="0.35">
      <c r="G43"/>
      <c r="H43"/>
    </row>
    <row r="44" spans="1:14" ht="15" customHeight="1" x14ac:dyDescent="0.3">
      <c r="A44" s="334"/>
      <c r="B44" s="335"/>
      <c r="C44" s="335"/>
      <c r="D44" s="335"/>
      <c r="E44" s="335"/>
      <c r="F44" s="335"/>
      <c r="G44" s="335"/>
      <c r="H44" s="335"/>
      <c r="I44" s="335"/>
      <c r="J44" s="335"/>
      <c r="K44" s="335"/>
      <c r="L44" s="335"/>
      <c r="M44" s="335"/>
      <c r="N44" s="336"/>
    </row>
    <row r="45" spans="1:14" ht="15" customHeight="1" x14ac:dyDescent="0.3">
      <c r="A45" s="337" t="s">
        <v>30</v>
      </c>
      <c r="B45" s="338"/>
      <c r="C45" s="338"/>
      <c r="D45" s="338"/>
      <c r="E45" s="338"/>
      <c r="F45" s="338"/>
      <c r="G45" s="338"/>
      <c r="H45" s="338"/>
      <c r="I45" s="338"/>
      <c r="J45" s="338"/>
      <c r="K45" s="338"/>
      <c r="L45" s="338"/>
      <c r="M45" s="338"/>
      <c r="N45" s="339"/>
    </row>
    <row r="46" spans="1:14" ht="26.4" x14ac:dyDescent="0.3">
      <c r="A46" s="24" t="s">
        <v>0</v>
      </c>
      <c r="B46" s="194"/>
      <c r="C46" s="194" t="s">
        <v>1</v>
      </c>
      <c r="D46" s="93" t="s">
        <v>2</v>
      </c>
      <c r="E46" s="194" t="s">
        <v>3</v>
      </c>
      <c r="F46" s="194" t="s">
        <v>4</v>
      </c>
      <c r="G46" s="86" t="s">
        <v>5</v>
      </c>
      <c r="H46" s="194" t="s">
        <v>6</v>
      </c>
      <c r="I46" s="194" t="s">
        <v>7</v>
      </c>
      <c r="J46" s="95" t="s">
        <v>8</v>
      </c>
      <c r="K46" s="194" t="s">
        <v>9</v>
      </c>
      <c r="L46" s="194" t="s">
        <v>10</v>
      </c>
      <c r="M46" s="194" t="s">
        <v>11</v>
      </c>
      <c r="N46" s="195" t="s">
        <v>12</v>
      </c>
    </row>
    <row r="47" spans="1:14" ht="15" customHeight="1" thickBot="1" x14ac:dyDescent="0.35">
      <c r="A47" s="25"/>
      <c r="B47" s="49" t="s">
        <v>13</v>
      </c>
      <c r="C47" s="194" t="s">
        <v>14</v>
      </c>
      <c r="D47" s="96"/>
      <c r="E47" s="49" t="s">
        <v>14</v>
      </c>
      <c r="F47" s="49" t="s">
        <v>14</v>
      </c>
      <c r="G47" s="97" t="s">
        <v>15</v>
      </c>
      <c r="H47" s="49" t="s">
        <v>16</v>
      </c>
      <c r="I47" s="49" t="s">
        <v>14</v>
      </c>
      <c r="J47" s="49" t="s">
        <v>14</v>
      </c>
      <c r="K47" s="49" t="s">
        <v>14</v>
      </c>
      <c r="L47" s="49" t="s">
        <v>14</v>
      </c>
      <c r="M47" s="49"/>
      <c r="N47" s="98"/>
    </row>
    <row r="48" spans="1:14" ht="15.9" customHeight="1" x14ac:dyDescent="0.3">
      <c r="A48" s="340">
        <v>1</v>
      </c>
      <c r="B48" s="320" t="s">
        <v>81</v>
      </c>
      <c r="C48" s="322">
        <v>150</v>
      </c>
      <c r="D48" s="99" t="s">
        <v>52</v>
      </c>
      <c r="E48" s="183">
        <v>0.04</v>
      </c>
      <c r="F48" s="100">
        <v>0.04</v>
      </c>
      <c r="G48" s="142">
        <v>60</v>
      </c>
      <c r="H48" s="143">
        <f>E48*G48</f>
        <v>2.4</v>
      </c>
      <c r="I48" s="104"/>
      <c r="J48" s="104"/>
      <c r="K48" s="105"/>
      <c r="L48" s="104"/>
      <c r="M48" s="106"/>
      <c r="N48" s="79" t="s">
        <v>17</v>
      </c>
    </row>
    <row r="49" spans="1:14" ht="15.9" customHeight="1" x14ac:dyDescent="0.3">
      <c r="A49" s="332"/>
      <c r="B49" s="321"/>
      <c r="C49" s="317"/>
      <c r="D49" s="83" t="s">
        <v>46</v>
      </c>
      <c r="E49" s="187">
        <v>2E-3</v>
      </c>
      <c r="F49" s="82">
        <v>2E-3</v>
      </c>
      <c r="G49" s="107">
        <v>920</v>
      </c>
      <c r="H49" s="86">
        <f t="shared" ref="H49:H56" si="4">E49*G49</f>
        <v>1.84</v>
      </c>
      <c r="I49" s="108">
        <v>5.25</v>
      </c>
      <c r="J49" s="79">
        <v>9.15</v>
      </c>
      <c r="K49" s="80">
        <v>27.8</v>
      </c>
      <c r="L49" s="79">
        <v>216</v>
      </c>
      <c r="M49" s="7" t="s">
        <v>68</v>
      </c>
      <c r="N49" s="79"/>
    </row>
    <row r="50" spans="1:14" ht="15.9" customHeight="1" x14ac:dyDescent="0.3">
      <c r="A50" s="332"/>
      <c r="B50" s="321"/>
      <c r="C50" s="317"/>
      <c r="D50" s="83" t="s">
        <v>19</v>
      </c>
      <c r="E50" s="187">
        <v>0.04</v>
      </c>
      <c r="F50" s="82">
        <v>0.04</v>
      </c>
      <c r="G50" s="84">
        <v>82</v>
      </c>
      <c r="H50" s="91">
        <f t="shared" si="4"/>
        <v>3.2800000000000002</v>
      </c>
      <c r="I50" s="79"/>
      <c r="J50" s="79"/>
      <c r="K50" s="80"/>
      <c r="L50" s="79"/>
      <c r="M50" s="7"/>
      <c r="N50" s="79"/>
    </row>
    <row r="51" spans="1:14" ht="15.9" customHeight="1" x14ac:dyDescent="0.3">
      <c r="A51" s="332"/>
      <c r="B51" s="321"/>
      <c r="C51" s="317"/>
      <c r="D51" s="87" t="s">
        <v>34</v>
      </c>
      <c r="E51" s="88">
        <v>5.0000000000000001E-3</v>
      </c>
      <c r="F51" s="89">
        <v>5.0000000000000001E-3</v>
      </c>
      <c r="G51" s="110">
        <v>60</v>
      </c>
      <c r="H51" s="86">
        <f t="shared" si="4"/>
        <v>0.3</v>
      </c>
      <c r="I51" s="108"/>
      <c r="J51" s="79"/>
      <c r="K51" s="80"/>
      <c r="L51" s="79"/>
      <c r="M51" s="7"/>
      <c r="N51" s="79"/>
    </row>
    <row r="52" spans="1:14" ht="15.9" customHeight="1" thickBot="1" x14ac:dyDescent="0.35">
      <c r="A52" s="332"/>
      <c r="B52" s="321"/>
      <c r="C52" s="317"/>
      <c r="D52" s="87" t="s">
        <v>45</v>
      </c>
      <c r="E52" s="88">
        <v>1E-3</v>
      </c>
      <c r="F52" s="89">
        <v>1E-3</v>
      </c>
      <c r="G52" s="110">
        <v>19</v>
      </c>
      <c r="H52" s="97">
        <f t="shared" si="4"/>
        <v>1.9E-2</v>
      </c>
      <c r="I52" s="108"/>
      <c r="J52" s="79"/>
      <c r="K52" s="80"/>
      <c r="L52" s="79"/>
      <c r="M52" s="7"/>
      <c r="N52" s="79"/>
    </row>
    <row r="53" spans="1:14" ht="15.9" customHeight="1" x14ac:dyDescent="0.3">
      <c r="A53" s="323">
        <v>2</v>
      </c>
      <c r="B53" s="314" t="s">
        <v>74</v>
      </c>
      <c r="C53" s="316">
        <v>40</v>
      </c>
      <c r="D53" s="99" t="s">
        <v>24</v>
      </c>
      <c r="E53" s="183">
        <v>0.04</v>
      </c>
      <c r="F53" s="100">
        <v>0.04</v>
      </c>
      <c r="G53" s="142">
        <v>60</v>
      </c>
      <c r="H53" s="143">
        <f t="shared" si="4"/>
        <v>2.4</v>
      </c>
      <c r="I53" s="100">
        <v>3.56</v>
      </c>
      <c r="J53" s="100">
        <v>1.32</v>
      </c>
      <c r="K53" s="183">
        <v>18.7</v>
      </c>
      <c r="L53" s="100">
        <v>106.4</v>
      </c>
      <c r="M53" s="184" t="s">
        <v>36</v>
      </c>
      <c r="N53" s="104"/>
    </row>
    <row r="54" spans="1:14" ht="15.9" customHeight="1" thickBot="1" x14ac:dyDescent="0.35">
      <c r="A54" s="327"/>
      <c r="B54" s="325"/>
      <c r="C54" s="326"/>
      <c r="D54" s="163"/>
      <c r="E54" s="190"/>
      <c r="F54" s="18"/>
      <c r="G54" s="177"/>
      <c r="H54" s="153"/>
      <c r="I54" s="108"/>
      <c r="J54" s="79"/>
      <c r="K54" s="80"/>
      <c r="L54" s="79"/>
      <c r="M54" s="7"/>
      <c r="N54" s="79"/>
    </row>
    <row r="55" spans="1:14" ht="15.9" customHeight="1" thickBot="1" x14ac:dyDescent="0.35">
      <c r="A55" s="323">
        <v>3</v>
      </c>
      <c r="B55" s="315" t="s">
        <v>43</v>
      </c>
      <c r="C55" s="321" t="s">
        <v>75</v>
      </c>
      <c r="D55" s="221" t="s">
        <v>42</v>
      </c>
      <c r="E55" s="222">
        <v>1E-3</v>
      </c>
      <c r="F55" s="222">
        <v>1E-3</v>
      </c>
      <c r="G55" s="223">
        <v>820</v>
      </c>
      <c r="H55" s="78">
        <f t="shared" si="4"/>
        <v>0.82000000000000006</v>
      </c>
      <c r="I55" s="116"/>
      <c r="J55" s="116"/>
      <c r="K55" s="117"/>
      <c r="L55" s="116"/>
      <c r="M55" s="117"/>
      <c r="N55" s="79"/>
    </row>
    <row r="56" spans="1:14" ht="15.9" customHeight="1" x14ac:dyDescent="0.3">
      <c r="A56" s="327"/>
      <c r="B56" s="315"/>
      <c r="C56" s="321"/>
      <c r="D56" s="93" t="s">
        <v>34</v>
      </c>
      <c r="E56" s="194">
        <v>0.01</v>
      </c>
      <c r="F56" s="194">
        <v>0.01</v>
      </c>
      <c r="G56" s="86">
        <v>60</v>
      </c>
      <c r="H56" s="128">
        <f t="shared" si="4"/>
        <v>0.6</v>
      </c>
      <c r="I56" s="122">
        <v>0.2</v>
      </c>
      <c r="J56" s="123">
        <v>0</v>
      </c>
      <c r="K56" s="124">
        <v>14</v>
      </c>
      <c r="L56" s="123">
        <v>56</v>
      </c>
      <c r="M56" s="219" t="s">
        <v>56</v>
      </c>
      <c r="N56" s="79"/>
    </row>
    <row r="57" spans="1:14" ht="15.9" customHeight="1" thickBot="1" x14ac:dyDescent="0.35">
      <c r="A57" s="324"/>
      <c r="B57" s="325"/>
      <c r="C57" s="341"/>
      <c r="D57" s="118" t="s">
        <v>86</v>
      </c>
      <c r="E57" s="119"/>
      <c r="F57" s="119"/>
      <c r="G57" s="120"/>
      <c r="H57" s="153">
        <f>SUM(H48:H56)</f>
        <v>11.659000000000001</v>
      </c>
      <c r="I57" s="154"/>
      <c r="J57" s="154"/>
      <c r="K57" s="133"/>
      <c r="L57" s="154"/>
      <c r="M57" s="133"/>
      <c r="N57" s="18"/>
    </row>
    <row r="58" spans="1:14" ht="15.9" customHeight="1" x14ac:dyDescent="0.3">
      <c r="A58" s="26"/>
      <c r="B58" s="50" t="s">
        <v>73</v>
      </c>
      <c r="C58" s="50"/>
      <c r="D58" s="158"/>
      <c r="E58" s="50"/>
      <c r="F58" s="50"/>
      <c r="G58" s="81"/>
      <c r="H58" s="50"/>
      <c r="I58" s="50"/>
      <c r="J58" s="50"/>
      <c r="K58" s="50"/>
      <c r="L58" s="50"/>
      <c r="M58" s="50"/>
      <c r="N58" s="159"/>
    </row>
    <row r="59" spans="1:14" ht="15.9" customHeight="1" x14ac:dyDescent="0.3">
      <c r="A59" s="331">
        <v>1</v>
      </c>
      <c r="B59" s="321" t="s">
        <v>114</v>
      </c>
      <c r="C59" s="317" t="s">
        <v>83</v>
      </c>
      <c r="D59" s="74" t="s">
        <v>44</v>
      </c>
      <c r="E59" s="75">
        <v>4.4999999999999998E-2</v>
      </c>
      <c r="F59" s="76">
        <v>0.04</v>
      </c>
      <c r="G59" s="77">
        <v>750</v>
      </c>
      <c r="H59" s="84">
        <f t="shared" ref="H59:H70" si="5">E59*G59</f>
        <v>33.75</v>
      </c>
      <c r="I59" s="79"/>
      <c r="J59" s="79"/>
      <c r="K59" s="80"/>
      <c r="L59" s="79"/>
      <c r="M59" s="7"/>
      <c r="N59" s="79" t="s">
        <v>17</v>
      </c>
    </row>
    <row r="60" spans="1:14" ht="15.9" customHeight="1" x14ac:dyDescent="0.3">
      <c r="A60" s="332"/>
      <c r="B60" s="321"/>
      <c r="C60" s="317"/>
      <c r="D60" s="74" t="s">
        <v>105</v>
      </c>
      <c r="E60" s="75">
        <v>3.0000000000000001E-3</v>
      </c>
      <c r="F60" s="76">
        <v>3.0000000000000001E-3</v>
      </c>
      <c r="G60" s="77">
        <v>60</v>
      </c>
      <c r="H60" s="85">
        <f t="shared" si="5"/>
        <v>0.18</v>
      </c>
      <c r="I60" s="208">
        <v>12.52</v>
      </c>
      <c r="J60" s="82">
        <v>8.48</v>
      </c>
      <c r="K60" s="283">
        <v>4.43</v>
      </c>
      <c r="L60" s="82">
        <v>145</v>
      </c>
      <c r="M60" s="284" t="s">
        <v>55</v>
      </c>
      <c r="N60" s="206"/>
    </row>
    <row r="61" spans="1:14" ht="15.9" customHeight="1" x14ac:dyDescent="0.3">
      <c r="A61" s="332"/>
      <c r="B61" s="321"/>
      <c r="C61" s="317"/>
      <c r="D61" s="74" t="s">
        <v>20</v>
      </c>
      <c r="E61" s="75">
        <v>3.0000000000000001E-3</v>
      </c>
      <c r="F61" s="76">
        <v>3.0000000000000001E-3</v>
      </c>
      <c r="G61" s="77">
        <v>30</v>
      </c>
      <c r="H61" s="86">
        <f t="shared" si="5"/>
        <v>0.09</v>
      </c>
      <c r="I61" s="79"/>
      <c r="J61" s="79"/>
      <c r="K61" s="80"/>
      <c r="L61" s="79"/>
      <c r="M61" s="7"/>
      <c r="N61" s="79"/>
    </row>
    <row r="62" spans="1:14" ht="15.9" customHeight="1" x14ac:dyDescent="0.3">
      <c r="A62" s="332"/>
      <c r="B62" s="321"/>
      <c r="C62" s="317"/>
      <c r="D62" s="74" t="s">
        <v>21</v>
      </c>
      <c r="E62" s="75">
        <v>3.0000000000000001E-3</v>
      </c>
      <c r="F62" s="76">
        <v>3.0000000000000001E-3</v>
      </c>
      <c r="G62" s="77">
        <v>170</v>
      </c>
      <c r="H62" s="86">
        <f t="shared" si="5"/>
        <v>0.51</v>
      </c>
      <c r="I62" s="79"/>
      <c r="J62" s="79"/>
      <c r="K62" s="80"/>
      <c r="L62" s="79"/>
      <c r="M62" s="7"/>
      <c r="N62" s="79"/>
    </row>
    <row r="63" spans="1:14" ht="15.9" customHeight="1" x14ac:dyDescent="0.3">
      <c r="A63" s="332"/>
      <c r="B63" s="321"/>
      <c r="C63" s="317"/>
      <c r="D63" s="83" t="s">
        <v>22</v>
      </c>
      <c r="E63" s="283">
        <v>2E-3</v>
      </c>
      <c r="F63" s="82">
        <v>2E-3</v>
      </c>
      <c r="G63" s="84">
        <v>450</v>
      </c>
      <c r="H63" s="86">
        <f t="shared" si="5"/>
        <v>0.9</v>
      </c>
      <c r="I63" s="79"/>
      <c r="J63" s="79"/>
      <c r="K63" s="80"/>
      <c r="L63" s="79"/>
      <c r="M63" s="7"/>
      <c r="N63" s="79"/>
    </row>
    <row r="64" spans="1:14" ht="15.9" customHeight="1" x14ac:dyDescent="0.3">
      <c r="A64" s="332"/>
      <c r="B64" s="321"/>
      <c r="C64" s="317"/>
      <c r="D64" s="83" t="s">
        <v>45</v>
      </c>
      <c r="E64" s="283">
        <v>2E-3</v>
      </c>
      <c r="F64" s="82">
        <v>2E-3</v>
      </c>
      <c r="G64" s="84">
        <v>19</v>
      </c>
      <c r="H64" s="78">
        <f t="shared" si="5"/>
        <v>3.7999999999999999E-2</v>
      </c>
      <c r="I64" s="79"/>
      <c r="J64" s="79"/>
      <c r="K64" s="80"/>
      <c r="L64" s="79"/>
      <c r="M64" s="7"/>
      <c r="N64" s="79"/>
    </row>
    <row r="65" spans="1:14" ht="15.9" customHeight="1" x14ac:dyDescent="0.3">
      <c r="A65" s="332"/>
      <c r="B65" s="321"/>
      <c r="C65" s="317"/>
      <c r="D65" s="87" t="s">
        <v>39</v>
      </c>
      <c r="E65" s="88">
        <v>3.0000000000000001E-3</v>
      </c>
      <c r="F65" s="89">
        <v>2.5000000000000001E-3</v>
      </c>
      <c r="G65" s="90">
        <v>40</v>
      </c>
      <c r="H65" s="91">
        <f t="shared" si="5"/>
        <v>0.12</v>
      </c>
      <c r="I65" s="79"/>
      <c r="J65" s="79"/>
      <c r="K65" s="80"/>
      <c r="L65" s="79"/>
      <c r="M65" s="7"/>
      <c r="N65" s="79"/>
    </row>
    <row r="66" spans="1:14" ht="15.9" customHeight="1" x14ac:dyDescent="0.3">
      <c r="A66" s="332"/>
      <c r="B66" s="321"/>
      <c r="C66" s="317"/>
      <c r="D66" s="87" t="s">
        <v>64</v>
      </c>
      <c r="E66" s="88">
        <v>2E-3</v>
      </c>
      <c r="F66" s="89">
        <v>2.0000000000000001E-4</v>
      </c>
      <c r="G66" s="90">
        <v>191.59</v>
      </c>
      <c r="H66" s="91">
        <f t="shared" si="5"/>
        <v>0.38318000000000002</v>
      </c>
      <c r="I66" s="79"/>
      <c r="J66" s="79"/>
      <c r="K66" s="80"/>
      <c r="L66" s="79"/>
      <c r="M66" s="7"/>
      <c r="N66" s="79"/>
    </row>
    <row r="67" spans="1:14" ht="15.9" customHeight="1" x14ac:dyDescent="0.3">
      <c r="A67" s="332"/>
      <c r="B67" s="321"/>
      <c r="C67" s="317"/>
      <c r="D67" s="87" t="s">
        <v>94</v>
      </c>
      <c r="E67" s="88">
        <v>0.05</v>
      </c>
      <c r="F67" s="89">
        <v>0.05</v>
      </c>
      <c r="G67" s="90">
        <v>41</v>
      </c>
      <c r="H67" s="91">
        <f t="shared" si="5"/>
        <v>2.0500000000000003</v>
      </c>
      <c r="I67" s="79"/>
      <c r="J67" s="79"/>
      <c r="K67" s="80"/>
      <c r="L67" s="79"/>
      <c r="M67" s="7"/>
      <c r="N67" s="79"/>
    </row>
    <row r="68" spans="1:14" ht="15.9" customHeight="1" thickBot="1" x14ac:dyDescent="0.35">
      <c r="A68" s="332"/>
      <c r="B68" s="321"/>
      <c r="C68" s="317"/>
      <c r="D68" s="87" t="s">
        <v>46</v>
      </c>
      <c r="E68" s="88">
        <v>2E-3</v>
      </c>
      <c r="F68" s="89">
        <v>2E-3</v>
      </c>
      <c r="G68" s="90">
        <v>920</v>
      </c>
      <c r="H68" s="92">
        <f t="shared" si="5"/>
        <v>1.84</v>
      </c>
      <c r="I68" s="79"/>
      <c r="J68" s="79"/>
      <c r="K68" s="80"/>
      <c r="L68" s="79"/>
      <c r="M68" s="7"/>
      <c r="N68" s="79"/>
    </row>
    <row r="69" spans="1:14" ht="15.9" customHeight="1" thickBot="1" x14ac:dyDescent="0.35">
      <c r="A69" s="333"/>
      <c r="B69" s="321"/>
      <c r="C69" s="317"/>
      <c r="D69" s="87" t="s">
        <v>45</v>
      </c>
      <c r="E69" s="88">
        <v>2E-3</v>
      </c>
      <c r="F69" s="89">
        <v>2E-3</v>
      </c>
      <c r="G69" s="90">
        <v>19</v>
      </c>
      <c r="H69" s="92">
        <f t="shared" si="5"/>
        <v>3.7999999999999999E-2</v>
      </c>
      <c r="I69" s="79"/>
      <c r="J69" s="79"/>
      <c r="K69" s="80"/>
      <c r="L69" s="79"/>
      <c r="M69" s="7"/>
      <c r="N69" s="79"/>
    </row>
    <row r="70" spans="1:14" ht="15.9" customHeight="1" thickBot="1" x14ac:dyDescent="0.35">
      <c r="A70" s="282">
        <v>2</v>
      </c>
      <c r="B70" s="104" t="s">
        <v>74</v>
      </c>
      <c r="C70" s="104">
        <v>40</v>
      </c>
      <c r="D70" s="170" t="s">
        <v>24</v>
      </c>
      <c r="E70" s="211">
        <v>0.04</v>
      </c>
      <c r="F70" s="211">
        <v>0.04</v>
      </c>
      <c r="G70" s="171">
        <v>60</v>
      </c>
      <c r="H70" s="101">
        <f t="shared" si="5"/>
        <v>2.4</v>
      </c>
      <c r="I70" s="122">
        <v>0.2</v>
      </c>
      <c r="J70" s="123">
        <v>0</v>
      </c>
      <c r="K70" s="124">
        <v>14</v>
      </c>
      <c r="L70" s="123">
        <v>56</v>
      </c>
      <c r="M70" s="125" t="s">
        <v>56</v>
      </c>
      <c r="N70" s="206"/>
    </row>
    <row r="71" spans="1:14" ht="15.9" customHeight="1" x14ac:dyDescent="0.3">
      <c r="A71" s="318">
        <v>3</v>
      </c>
      <c r="B71" s="314" t="s">
        <v>43</v>
      </c>
      <c r="C71" s="320" t="s">
        <v>25</v>
      </c>
      <c r="D71" s="113" t="s">
        <v>42</v>
      </c>
      <c r="E71" s="192">
        <v>1E-3</v>
      </c>
      <c r="F71" s="192">
        <v>1E-3</v>
      </c>
      <c r="G71" s="114">
        <v>820</v>
      </c>
      <c r="H71" s="78">
        <f t="shared" ref="H71:H72" si="6">E71*G71</f>
        <v>0.82000000000000006</v>
      </c>
      <c r="I71" s="148"/>
      <c r="J71" s="148"/>
      <c r="K71" s="149"/>
      <c r="L71" s="148"/>
      <c r="M71" s="149"/>
      <c r="N71" s="79"/>
    </row>
    <row r="72" spans="1:14" ht="15.9" customHeight="1" thickBot="1" x14ac:dyDescent="0.35">
      <c r="A72" s="319"/>
      <c r="B72" s="315"/>
      <c r="C72" s="321"/>
      <c r="D72" s="96" t="s">
        <v>34</v>
      </c>
      <c r="E72" s="49">
        <v>0.01</v>
      </c>
      <c r="F72" s="49">
        <v>0.01</v>
      </c>
      <c r="G72" s="97">
        <v>60</v>
      </c>
      <c r="H72" s="22">
        <f t="shared" si="6"/>
        <v>0.6</v>
      </c>
      <c r="I72" s="272">
        <v>0.2</v>
      </c>
      <c r="J72" s="261">
        <v>0</v>
      </c>
      <c r="K72" s="273">
        <v>14</v>
      </c>
      <c r="L72" s="261">
        <v>56</v>
      </c>
      <c r="M72" s="274" t="s">
        <v>56</v>
      </c>
      <c r="N72" s="275"/>
    </row>
    <row r="73" spans="1:14" ht="15.9" customHeight="1" thickBot="1" x14ac:dyDescent="0.35">
      <c r="A73" s="240"/>
      <c r="B73" s="182"/>
      <c r="C73" s="61"/>
      <c r="D73" s="251" t="s">
        <v>86</v>
      </c>
      <c r="E73" s="252"/>
      <c r="F73" s="252"/>
      <c r="G73" s="253"/>
      <c r="H73" s="249">
        <f>SUM(H59:H72)</f>
        <v>43.719179999999994</v>
      </c>
      <c r="I73" s="276"/>
      <c r="J73" s="264"/>
      <c r="K73" s="276"/>
      <c r="L73" s="264"/>
      <c r="M73" s="255"/>
      <c r="N73" s="65"/>
    </row>
    <row r="74" spans="1:14" ht="12" customHeight="1" x14ac:dyDescent="0.3">
      <c r="A74" s="27"/>
      <c r="B74" s="7"/>
      <c r="C74" s="7"/>
      <c r="D74" s="243"/>
      <c r="E74" s="241"/>
      <c r="F74" s="241"/>
      <c r="G74" s="175"/>
      <c r="H74" s="175"/>
      <c r="I74" s="148"/>
      <c r="J74" s="156"/>
      <c r="K74" s="148"/>
      <c r="L74" s="156"/>
      <c r="M74" s="148"/>
      <c r="N74" s="108"/>
    </row>
    <row r="75" spans="1:14" ht="12" customHeight="1" thickBot="1" x14ac:dyDescent="0.35">
      <c r="A75" s="30"/>
      <c r="B75" s="31" t="s">
        <v>23</v>
      </c>
      <c r="C75" s="31"/>
      <c r="D75" s="134"/>
      <c r="E75" s="135"/>
      <c r="F75" s="135"/>
      <c r="G75" s="136"/>
      <c r="H75" s="137">
        <f>H57+H73</f>
        <v>55.378179999999993</v>
      </c>
      <c r="I75" s="138">
        <f>SUM(I48:I74)</f>
        <v>21.93</v>
      </c>
      <c r="J75" s="138">
        <f>SUM(J48:J74)</f>
        <v>18.950000000000003</v>
      </c>
      <c r="K75" s="138">
        <f>SUM(K48:K74)</f>
        <v>92.93</v>
      </c>
      <c r="L75" s="138">
        <f>SUM(L48:L74)</f>
        <v>635.4</v>
      </c>
      <c r="M75" s="138"/>
      <c r="N75" s="141"/>
    </row>
    <row r="76" spans="1:14" ht="12" customHeight="1" x14ac:dyDescent="0.3">
      <c r="A76" s="34"/>
      <c r="B76" s="33"/>
      <c r="C76" s="34"/>
      <c r="D76" s="35"/>
      <c r="E76" s="34"/>
      <c r="F76" s="34"/>
      <c r="G76" s="9"/>
      <c r="H76" s="36"/>
      <c r="I76" s="9"/>
      <c r="J76" s="9"/>
      <c r="K76" s="9"/>
      <c r="L76" s="9"/>
      <c r="M76" s="9"/>
      <c r="N76" s="9"/>
    </row>
    <row r="77" spans="1:14" ht="12" customHeight="1" x14ac:dyDescent="0.3">
      <c r="A77" s="34"/>
      <c r="B77" s="33"/>
      <c r="C77" s="34"/>
      <c r="D77" s="35"/>
      <c r="E77" s="34"/>
      <c r="F77" s="34"/>
      <c r="G77" s="9"/>
      <c r="H77" s="36"/>
      <c r="I77" s="9"/>
      <c r="J77" s="9"/>
      <c r="K77" s="9"/>
      <c r="L77" s="9"/>
      <c r="M77" s="9"/>
      <c r="N77" s="9"/>
    </row>
    <row r="78" spans="1:14" ht="12" customHeight="1" x14ac:dyDescent="0.3">
      <c r="A78" s="34"/>
      <c r="B78" s="33"/>
      <c r="C78" s="34"/>
      <c r="D78" s="35"/>
      <c r="E78" s="34"/>
      <c r="F78" s="34"/>
      <c r="G78" s="9"/>
      <c r="H78" s="36"/>
      <c r="I78" s="9"/>
      <c r="J78" s="9"/>
      <c r="K78" s="9"/>
      <c r="L78" s="9"/>
      <c r="M78" s="9"/>
      <c r="N78" s="9"/>
    </row>
    <row r="79" spans="1:14" ht="12" customHeight="1" x14ac:dyDescent="0.3">
      <c r="A79" s="34"/>
      <c r="B79" s="33"/>
      <c r="C79" s="34"/>
      <c r="D79" s="35"/>
      <c r="E79" s="34"/>
      <c r="F79" s="34"/>
      <c r="G79" s="9"/>
      <c r="H79" s="36"/>
      <c r="I79" s="9"/>
      <c r="J79" s="9"/>
      <c r="K79" s="9"/>
      <c r="L79" s="9"/>
      <c r="M79" s="9"/>
      <c r="N79" s="9"/>
    </row>
    <row r="80" spans="1:14" ht="12" customHeight="1" x14ac:dyDescent="0.3">
      <c r="A80" s="34"/>
      <c r="B80" s="33"/>
      <c r="C80" s="34"/>
      <c r="D80" s="35"/>
      <c r="E80" s="34"/>
      <c r="F80" s="34"/>
      <c r="G80" s="9"/>
      <c r="H80" s="36"/>
      <c r="I80" s="9"/>
      <c r="J80" s="9"/>
      <c r="K80" s="9"/>
      <c r="L80" s="9"/>
      <c r="M80" s="9"/>
      <c r="N80" s="9"/>
    </row>
    <row r="81" spans="1:14" ht="12" customHeight="1" x14ac:dyDescent="0.3">
      <c r="A81" s="34"/>
      <c r="B81" s="33"/>
      <c r="C81" s="34"/>
      <c r="D81" s="35"/>
      <c r="E81" s="34"/>
      <c r="F81" s="34"/>
      <c r="G81" s="9"/>
      <c r="H81" s="36"/>
      <c r="I81" s="9"/>
      <c r="J81" s="9"/>
      <c r="K81" s="9"/>
      <c r="L81" s="9"/>
      <c r="M81" s="9"/>
      <c r="N81" s="9"/>
    </row>
    <row r="82" spans="1:14" ht="12" customHeight="1" x14ac:dyDescent="0.3">
      <c r="A82" s="34"/>
      <c r="B82" s="33"/>
      <c r="C82" s="34"/>
      <c r="D82" s="35"/>
      <c r="E82" s="34"/>
      <c r="F82" s="34"/>
      <c r="G82" s="9"/>
      <c r="H82" s="36"/>
      <c r="I82" s="9"/>
      <c r="J82" s="9"/>
      <c r="K82" s="9"/>
      <c r="L82" s="9"/>
      <c r="M82" s="9"/>
      <c r="N82" s="9"/>
    </row>
    <row r="83" spans="1:14" ht="12" customHeight="1" x14ac:dyDescent="0.3">
      <c r="A83" s="34"/>
      <c r="B83" s="33"/>
      <c r="C83" s="34"/>
      <c r="D83" s="35"/>
      <c r="E83" s="34"/>
      <c r="F83" s="34"/>
      <c r="G83" s="9"/>
      <c r="H83" s="36"/>
      <c r="I83" s="9"/>
      <c r="J83" s="9"/>
      <c r="K83" s="9"/>
      <c r="L83" s="9"/>
      <c r="M83" s="9"/>
      <c r="N83" s="9"/>
    </row>
    <row r="84" spans="1:14" ht="12" customHeight="1" x14ac:dyDescent="0.3">
      <c r="A84" s="34"/>
      <c r="B84" s="33"/>
      <c r="C84" s="34"/>
      <c r="D84" s="35"/>
      <c r="E84" s="34"/>
      <c r="F84" s="34"/>
      <c r="G84" s="9"/>
      <c r="H84" s="36"/>
      <c r="I84" s="9"/>
      <c r="J84" s="9"/>
      <c r="K84" s="9"/>
      <c r="L84" s="9"/>
      <c r="M84" s="9"/>
      <c r="N84" s="9"/>
    </row>
    <row r="85" spans="1:14" ht="12" customHeight="1" x14ac:dyDescent="0.3">
      <c r="A85" s="34"/>
      <c r="B85" s="33"/>
      <c r="C85" s="34"/>
      <c r="D85" s="35"/>
      <c r="E85" s="34"/>
      <c r="F85" s="34"/>
      <c r="G85" s="9"/>
      <c r="H85" s="36"/>
      <c r="I85" s="9"/>
      <c r="J85" s="9"/>
      <c r="K85" s="9"/>
      <c r="L85" s="9"/>
      <c r="M85" s="9"/>
      <c r="N85" s="9"/>
    </row>
    <row r="86" spans="1:14" ht="12" customHeight="1" x14ac:dyDescent="0.3">
      <c r="A86" s="34"/>
      <c r="B86" s="33"/>
      <c r="C86" s="34"/>
      <c r="D86" s="35"/>
      <c r="E86" s="34"/>
      <c r="F86" s="34"/>
      <c r="G86" s="9"/>
      <c r="H86" s="36"/>
      <c r="I86" s="9"/>
      <c r="J86" s="9"/>
      <c r="K86" s="9"/>
      <c r="L86" s="9"/>
      <c r="M86" s="9"/>
      <c r="N86" s="9"/>
    </row>
    <row r="87" spans="1:14" ht="12" customHeight="1" x14ac:dyDescent="0.3">
      <c r="A87" s="34"/>
      <c r="B87" s="33"/>
      <c r="C87" s="34"/>
      <c r="D87" s="35"/>
      <c r="E87" s="34"/>
      <c r="F87" s="34"/>
      <c r="G87" s="9"/>
      <c r="H87" s="36"/>
      <c r="I87" s="9"/>
      <c r="J87" s="9"/>
      <c r="K87" s="9"/>
      <c r="L87" s="9"/>
      <c r="M87" s="9"/>
      <c r="N87" s="9"/>
    </row>
    <row r="88" spans="1:14" ht="15.75" customHeight="1" x14ac:dyDescent="0.3">
      <c r="A88" s="7"/>
      <c r="B88" s="7"/>
      <c r="C88" s="7"/>
      <c r="D88" s="7"/>
      <c r="E88" s="7"/>
      <c r="F88" s="7"/>
      <c r="G88" s="7"/>
      <c r="H88" s="22"/>
      <c r="I88" s="23"/>
      <c r="J88" s="23"/>
      <c r="K88" s="23"/>
      <c r="L88" s="23"/>
      <c r="M88" s="23"/>
      <c r="N88" s="9"/>
    </row>
    <row r="89" spans="1:14" ht="15.75" customHeight="1" x14ac:dyDescent="0.3">
      <c r="A89" s="7"/>
      <c r="B89" s="7"/>
      <c r="C89" s="7"/>
      <c r="D89" s="7"/>
      <c r="E89" s="7"/>
      <c r="F89" s="7"/>
      <c r="G89" s="7"/>
      <c r="H89" s="22"/>
      <c r="I89" s="23"/>
      <c r="J89" s="23"/>
      <c r="K89" s="23"/>
      <c r="L89" s="23"/>
      <c r="M89" s="23"/>
      <c r="N89" s="9"/>
    </row>
    <row r="90" spans="1:14" ht="15.75" customHeight="1" x14ac:dyDescent="0.3">
      <c r="A90" s="7"/>
      <c r="B90" s="7"/>
      <c r="C90" s="7"/>
      <c r="D90" s="7"/>
      <c r="E90" s="7"/>
      <c r="F90" s="7"/>
      <c r="G90" s="7"/>
      <c r="H90" s="22"/>
      <c r="I90" s="23"/>
      <c r="J90" s="23"/>
      <c r="K90" s="23"/>
      <c r="L90" s="23"/>
      <c r="M90" s="23"/>
      <c r="N90" s="9"/>
    </row>
    <row r="91" spans="1:14" ht="15.75" customHeight="1" thickBot="1" x14ac:dyDescent="0.35">
      <c r="A91" s="7"/>
      <c r="B91" s="7"/>
      <c r="C91" s="7"/>
      <c r="D91" s="7"/>
      <c r="E91" s="7"/>
      <c r="F91" s="7"/>
      <c r="G91" s="7"/>
      <c r="H91" s="22"/>
      <c r="I91" s="23"/>
      <c r="J91" s="23"/>
      <c r="K91" s="23"/>
      <c r="L91" s="23"/>
      <c r="M91" s="23"/>
      <c r="N91" s="9"/>
    </row>
    <row r="92" spans="1:14" ht="15" customHeight="1" x14ac:dyDescent="0.3">
      <c r="A92" s="334"/>
      <c r="B92" s="335"/>
      <c r="C92" s="335"/>
      <c r="D92" s="335"/>
      <c r="E92" s="335"/>
      <c r="F92" s="335"/>
      <c r="G92" s="335"/>
      <c r="H92" s="335"/>
      <c r="I92" s="335"/>
      <c r="J92" s="335"/>
      <c r="K92" s="335"/>
      <c r="L92" s="335"/>
      <c r="M92" s="335"/>
      <c r="N92" s="336"/>
    </row>
    <row r="93" spans="1:14" x14ac:dyDescent="0.3">
      <c r="A93" s="337" t="s">
        <v>31</v>
      </c>
      <c r="B93" s="338"/>
      <c r="C93" s="338"/>
      <c r="D93" s="338"/>
      <c r="E93" s="338"/>
      <c r="F93" s="338"/>
      <c r="G93" s="338"/>
      <c r="H93" s="338"/>
      <c r="I93" s="338"/>
      <c r="J93" s="338"/>
      <c r="K93" s="338"/>
      <c r="L93" s="338"/>
      <c r="M93" s="338"/>
      <c r="N93" s="339"/>
    </row>
    <row r="94" spans="1:14" ht="26.4" x14ac:dyDescent="0.3">
      <c r="A94" s="24" t="s">
        <v>0</v>
      </c>
      <c r="B94" s="194"/>
      <c r="C94" s="194" t="s">
        <v>1</v>
      </c>
      <c r="D94" s="93" t="s">
        <v>2</v>
      </c>
      <c r="E94" s="194" t="s">
        <v>3</v>
      </c>
      <c r="F94" s="194" t="s">
        <v>4</v>
      </c>
      <c r="G94" s="86" t="s">
        <v>5</v>
      </c>
      <c r="H94" s="194" t="s">
        <v>6</v>
      </c>
      <c r="I94" s="194" t="s">
        <v>7</v>
      </c>
      <c r="J94" s="95" t="s">
        <v>8</v>
      </c>
      <c r="K94" s="194" t="s">
        <v>9</v>
      </c>
      <c r="L94" s="194" t="s">
        <v>10</v>
      </c>
      <c r="M94" s="194" t="s">
        <v>11</v>
      </c>
      <c r="N94" s="195" t="s">
        <v>12</v>
      </c>
    </row>
    <row r="95" spans="1:14" ht="15" customHeight="1" thickBot="1" x14ac:dyDescent="0.35">
      <c r="A95" s="25"/>
      <c r="B95" s="49" t="s">
        <v>13</v>
      </c>
      <c r="C95" s="194" t="s">
        <v>14</v>
      </c>
      <c r="D95" s="96"/>
      <c r="E95" s="49" t="s">
        <v>14</v>
      </c>
      <c r="F95" s="49" t="s">
        <v>14</v>
      </c>
      <c r="G95" s="97" t="s">
        <v>15</v>
      </c>
      <c r="H95" s="49" t="s">
        <v>16</v>
      </c>
      <c r="I95" s="49" t="s">
        <v>14</v>
      </c>
      <c r="J95" s="49" t="s">
        <v>14</v>
      </c>
      <c r="K95" s="49" t="s">
        <v>14</v>
      </c>
      <c r="L95" s="49" t="s">
        <v>14</v>
      </c>
      <c r="M95" s="49"/>
      <c r="N95" s="98"/>
    </row>
    <row r="96" spans="1:14" ht="15.9" customHeight="1" x14ac:dyDescent="0.3">
      <c r="A96" s="340">
        <v>1</v>
      </c>
      <c r="B96" s="320" t="s">
        <v>98</v>
      </c>
      <c r="C96" s="322">
        <v>250</v>
      </c>
      <c r="D96" s="99" t="s">
        <v>57</v>
      </c>
      <c r="E96" s="183">
        <v>0.02</v>
      </c>
      <c r="F96" s="100">
        <v>0.02</v>
      </c>
      <c r="G96" s="101">
        <v>60</v>
      </c>
      <c r="H96" s="142">
        <f>E96*G96</f>
        <v>1.2</v>
      </c>
      <c r="I96" s="103"/>
      <c r="J96" s="104"/>
      <c r="K96" s="105"/>
      <c r="L96" s="104"/>
      <c r="M96" s="106"/>
      <c r="N96" s="79" t="s">
        <v>17</v>
      </c>
    </row>
    <row r="97" spans="1:14" ht="15.9" customHeight="1" x14ac:dyDescent="0.3">
      <c r="A97" s="332"/>
      <c r="B97" s="321"/>
      <c r="C97" s="317"/>
      <c r="D97" s="83" t="s">
        <v>19</v>
      </c>
      <c r="E97" s="187">
        <v>0.08</v>
      </c>
      <c r="F97" s="82">
        <v>0.08</v>
      </c>
      <c r="G97" s="107">
        <v>82</v>
      </c>
      <c r="H97" s="109">
        <f t="shared" ref="H97:H104" si="7">E97*G97</f>
        <v>6.5600000000000005</v>
      </c>
      <c r="I97" s="108">
        <v>6.5</v>
      </c>
      <c r="J97" s="79">
        <v>6.8</v>
      </c>
      <c r="K97" s="80">
        <v>18.3</v>
      </c>
      <c r="L97" s="79">
        <v>160.5</v>
      </c>
      <c r="M97" s="7" t="s">
        <v>72</v>
      </c>
      <c r="N97" s="79"/>
    </row>
    <row r="98" spans="1:14" ht="15.9" customHeight="1" x14ac:dyDescent="0.3">
      <c r="A98" s="332"/>
      <c r="B98" s="321"/>
      <c r="C98" s="317"/>
      <c r="D98" s="83" t="s">
        <v>37</v>
      </c>
      <c r="E98" s="187">
        <v>2E-3</v>
      </c>
      <c r="F98" s="82">
        <v>2E-3</v>
      </c>
      <c r="G98" s="107">
        <v>19</v>
      </c>
      <c r="H98" s="86">
        <f t="shared" si="7"/>
        <v>3.7999999999999999E-2</v>
      </c>
      <c r="I98" s="108"/>
      <c r="J98" s="79"/>
      <c r="K98" s="80"/>
      <c r="L98" s="79"/>
      <c r="M98" s="7"/>
      <c r="N98" s="79"/>
    </row>
    <row r="99" spans="1:14" ht="15.9" customHeight="1" x14ac:dyDescent="0.3">
      <c r="A99" s="332"/>
      <c r="B99" s="321"/>
      <c r="C99" s="317"/>
      <c r="D99" s="83" t="s">
        <v>46</v>
      </c>
      <c r="E99" s="187">
        <v>2E-3</v>
      </c>
      <c r="F99" s="82">
        <v>2E-3</v>
      </c>
      <c r="G99" s="107">
        <v>920</v>
      </c>
      <c r="H99" s="86">
        <f t="shared" si="7"/>
        <v>1.84</v>
      </c>
      <c r="I99" s="108"/>
      <c r="J99" s="79"/>
      <c r="K99" s="80"/>
      <c r="L99" s="79"/>
      <c r="M99" s="7"/>
      <c r="N99" s="79"/>
    </row>
    <row r="100" spans="1:14" ht="15.9" customHeight="1" x14ac:dyDescent="0.3">
      <c r="A100" s="332"/>
      <c r="B100" s="321"/>
      <c r="C100" s="317"/>
      <c r="D100" s="83"/>
      <c r="E100" s="187"/>
      <c r="F100" s="82"/>
      <c r="G100" s="107"/>
      <c r="H100" s="84"/>
      <c r="I100" s="108"/>
      <c r="J100" s="79"/>
      <c r="K100" s="80"/>
      <c r="L100" s="79"/>
      <c r="M100" s="7"/>
      <c r="N100" s="79"/>
    </row>
    <row r="101" spans="1:14" ht="15.9" customHeight="1" thickBot="1" x14ac:dyDescent="0.35">
      <c r="A101" s="332"/>
      <c r="B101" s="321"/>
      <c r="C101" s="317"/>
      <c r="D101" s="87"/>
      <c r="E101" s="88"/>
      <c r="F101" s="89"/>
      <c r="G101" s="110"/>
      <c r="H101" s="109"/>
      <c r="I101" s="108"/>
      <c r="J101" s="79"/>
      <c r="K101" s="80"/>
      <c r="L101" s="79"/>
      <c r="M101" s="7"/>
      <c r="N101" s="79"/>
    </row>
    <row r="102" spans="1:14" ht="15.9" customHeight="1" thickBot="1" x14ac:dyDescent="0.35">
      <c r="A102" s="51">
        <v>2</v>
      </c>
      <c r="B102" s="185" t="s">
        <v>74</v>
      </c>
      <c r="C102" s="196">
        <v>60</v>
      </c>
      <c r="D102" s="99" t="s">
        <v>24</v>
      </c>
      <c r="E102" s="183">
        <v>0.06</v>
      </c>
      <c r="F102" s="100">
        <v>0.06</v>
      </c>
      <c r="G102" s="101">
        <v>58</v>
      </c>
      <c r="H102" s="147">
        <f t="shared" si="7"/>
        <v>3.48</v>
      </c>
      <c r="I102" s="100">
        <v>6.42</v>
      </c>
      <c r="J102" s="100">
        <v>2.7</v>
      </c>
      <c r="K102" s="183">
        <v>26.1</v>
      </c>
      <c r="L102" s="100">
        <v>164.4</v>
      </c>
      <c r="M102" s="184" t="s">
        <v>36</v>
      </c>
      <c r="N102" s="104"/>
    </row>
    <row r="103" spans="1:14" ht="15.9" customHeight="1" x14ac:dyDescent="0.3">
      <c r="A103" s="323">
        <v>3</v>
      </c>
      <c r="B103" s="314" t="s">
        <v>43</v>
      </c>
      <c r="C103" s="320" t="s">
        <v>25</v>
      </c>
      <c r="D103" s="113" t="s">
        <v>42</v>
      </c>
      <c r="E103" s="192">
        <v>1E-3</v>
      </c>
      <c r="F103" s="192">
        <v>1E-3</v>
      </c>
      <c r="G103" s="114">
        <v>800</v>
      </c>
      <c r="H103" s="22">
        <f t="shared" si="7"/>
        <v>0.8</v>
      </c>
      <c r="I103" s="116"/>
      <c r="J103" s="116"/>
      <c r="K103" s="117"/>
      <c r="L103" s="116"/>
      <c r="M103" s="117"/>
      <c r="N103" s="104"/>
    </row>
    <row r="104" spans="1:14" ht="15.9" customHeight="1" x14ac:dyDescent="0.3">
      <c r="A104" s="327"/>
      <c r="B104" s="315"/>
      <c r="C104" s="321"/>
      <c r="D104" s="93" t="s">
        <v>34</v>
      </c>
      <c r="E104" s="194">
        <v>1.4999999999999999E-2</v>
      </c>
      <c r="F104" s="194">
        <v>1.4999999999999999E-2</v>
      </c>
      <c r="G104" s="86">
        <v>75</v>
      </c>
      <c r="H104" s="85">
        <f t="shared" si="7"/>
        <v>1.125</v>
      </c>
      <c r="I104" s="122">
        <v>0.4</v>
      </c>
      <c r="J104" s="123">
        <v>0.2</v>
      </c>
      <c r="K104" s="124">
        <v>21.6</v>
      </c>
      <c r="L104" s="123">
        <v>83.4</v>
      </c>
      <c r="M104" s="219" t="s">
        <v>56</v>
      </c>
      <c r="N104" s="79"/>
    </row>
    <row r="105" spans="1:14" ht="15.9" customHeight="1" thickBot="1" x14ac:dyDescent="0.35">
      <c r="A105" s="324"/>
      <c r="B105" s="325"/>
      <c r="C105" s="341"/>
      <c r="D105" s="118" t="s">
        <v>86</v>
      </c>
      <c r="E105" s="119"/>
      <c r="F105" s="119"/>
      <c r="G105" s="120"/>
      <c r="H105" s="121">
        <f>SUM(H96:H104)</f>
        <v>15.043000000000003</v>
      </c>
      <c r="I105" s="154"/>
      <c r="J105" s="154"/>
      <c r="K105" s="133"/>
      <c r="L105" s="154"/>
      <c r="M105" s="133"/>
      <c r="N105" s="18"/>
    </row>
    <row r="106" spans="1:14" ht="15.9" customHeight="1" x14ac:dyDescent="0.3">
      <c r="A106" s="26"/>
      <c r="B106" s="50" t="s">
        <v>73</v>
      </c>
      <c r="C106" s="50"/>
      <c r="D106" s="158"/>
      <c r="E106" s="50"/>
      <c r="F106" s="50"/>
      <c r="G106" s="81"/>
      <c r="H106" s="50"/>
      <c r="I106" s="50"/>
      <c r="J106" s="50"/>
      <c r="K106" s="50"/>
      <c r="L106" s="50"/>
      <c r="M106" s="50"/>
      <c r="N106" s="159"/>
    </row>
    <row r="107" spans="1:14" ht="15.9" customHeight="1" x14ac:dyDescent="0.3">
      <c r="A107" s="331">
        <v>1</v>
      </c>
      <c r="B107" s="321" t="s">
        <v>127</v>
      </c>
      <c r="C107" s="329" t="s">
        <v>82</v>
      </c>
      <c r="D107" s="162" t="s">
        <v>88</v>
      </c>
      <c r="E107" s="75">
        <v>0.06</v>
      </c>
      <c r="F107" s="76">
        <v>5.5E-2</v>
      </c>
      <c r="G107" s="77">
        <v>490</v>
      </c>
      <c r="H107" s="78">
        <f>E107*G107</f>
        <v>29.4</v>
      </c>
      <c r="I107" s="79"/>
      <c r="J107" s="79"/>
      <c r="K107" s="80"/>
      <c r="L107" s="79"/>
      <c r="M107" s="7"/>
      <c r="N107" s="79" t="s">
        <v>17</v>
      </c>
    </row>
    <row r="108" spans="1:14" ht="15.9" customHeight="1" x14ac:dyDescent="0.3">
      <c r="A108" s="332"/>
      <c r="B108" s="321"/>
      <c r="C108" s="329"/>
      <c r="D108" s="224" t="s">
        <v>37</v>
      </c>
      <c r="E108" s="75">
        <v>2E-3</v>
      </c>
      <c r="F108" s="76">
        <v>2E-3</v>
      </c>
      <c r="G108" s="77">
        <v>19</v>
      </c>
      <c r="H108" s="78">
        <f t="shared" ref="H108:H111" si="8">E108*G108</f>
        <v>3.7999999999999999E-2</v>
      </c>
      <c r="I108" s="79"/>
      <c r="J108" s="79"/>
      <c r="K108" s="80"/>
      <c r="L108" s="79"/>
      <c r="M108" s="7"/>
      <c r="N108" s="79"/>
    </row>
    <row r="109" spans="1:14" ht="15.9" customHeight="1" x14ac:dyDescent="0.3">
      <c r="A109" s="332"/>
      <c r="B109" s="321"/>
      <c r="C109" s="329"/>
      <c r="D109" s="224" t="s">
        <v>20</v>
      </c>
      <c r="E109" s="75">
        <v>5.0000000000000001E-3</v>
      </c>
      <c r="F109" s="76">
        <v>5.0000000000000001E-3</v>
      </c>
      <c r="G109" s="77">
        <v>30</v>
      </c>
      <c r="H109" s="78">
        <f t="shared" si="8"/>
        <v>0.15</v>
      </c>
      <c r="I109" s="79"/>
      <c r="J109" s="79"/>
      <c r="K109" s="80"/>
      <c r="L109" s="79"/>
      <c r="M109" s="7"/>
      <c r="N109" s="79"/>
    </row>
    <row r="110" spans="1:14" ht="15.9" customHeight="1" x14ac:dyDescent="0.3">
      <c r="A110" s="332"/>
      <c r="B110" s="321"/>
      <c r="C110" s="329"/>
      <c r="D110" s="224" t="s">
        <v>57</v>
      </c>
      <c r="E110" s="75">
        <v>0.04</v>
      </c>
      <c r="F110" s="76">
        <v>0.04</v>
      </c>
      <c r="G110" s="77">
        <v>60</v>
      </c>
      <c r="H110" s="78">
        <f t="shared" si="8"/>
        <v>2.4</v>
      </c>
      <c r="I110" s="79">
        <v>12.52</v>
      </c>
      <c r="J110" s="79">
        <v>8.48</v>
      </c>
      <c r="K110" s="80">
        <v>4.43</v>
      </c>
      <c r="L110" s="79">
        <v>144.12</v>
      </c>
      <c r="M110" s="7" t="s">
        <v>47</v>
      </c>
      <c r="N110" s="79"/>
    </row>
    <row r="111" spans="1:14" ht="15.9" customHeight="1" x14ac:dyDescent="0.3">
      <c r="A111" s="332"/>
      <c r="B111" s="321"/>
      <c r="C111" s="329"/>
      <c r="D111" s="224" t="s">
        <v>21</v>
      </c>
      <c r="E111" s="75">
        <v>4.0000000000000001E-3</v>
      </c>
      <c r="F111" s="76">
        <v>4.0000000000000001E-3</v>
      </c>
      <c r="G111" s="77">
        <v>170</v>
      </c>
      <c r="H111" s="78">
        <f t="shared" si="8"/>
        <v>0.68</v>
      </c>
      <c r="I111" s="79"/>
      <c r="J111" s="79"/>
      <c r="K111" s="80"/>
      <c r="L111" s="79"/>
      <c r="M111" s="7"/>
      <c r="N111" s="79"/>
    </row>
    <row r="112" spans="1:14" ht="15.9" customHeight="1" thickBot="1" x14ac:dyDescent="0.35">
      <c r="A112" s="332"/>
      <c r="B112" s="321"/>
      <c r="C112" s="329"/>
      <c r="D112" s="214" t="s">
        <v>22</v>
      </c>
      <c r="E112" s="88">
        <v>2E-3</v>
      </c>
      <c r="F112" s="89">
        <v>2E-3</v>
      </c>
      <c r="G112" s="90">
        <v>450</v>
      </c>
      <c r="H112" s="92">
        <f t="shared" ref="H112:H113" si="9">E112*G112</f>
        <v>0.9</v>
      </c>
      <c r="I112" s="79">
        <v>19.8</v>
      </c>
      <c r="J112" s="79">
        <v>11.34</v>
      </c>
      <c r="K112" s="80">
        <v>5.29</v>
      </c>
      <c r="L112" s="79">
        <v>201</v>
      </c>
      <c r="M112" s="7" t="s">
        <v>48</v>
      </c>
      <c r="N112" s="79"/>
    </row>
    <row r="113" spans="1:14" ht="15.9" customHeight="1" x14ac:dyDescent="0.3">
      <c r="A113" s="332"/>
      <c r="B113" s="321"/>
      <c r="C113" s="329"/>
      <c r="D113" s="214" t="s">
        <v>24</v>
      </c>
      <c r="E113" s="88">
        <v>8.0000000000000002E-3</v>
      </c>
      <c r="F113" s="89">
        <v>8.0000000000000002E-3</v>
      </c>
      <c r="G113" s="110">
        <v>60</v>
      </c>
      <c r="H113" s="225">
        <f t="shared" si="9"/>
        <v>0.48</v>
      </c>
      <c r="I113" s="79"/>
      <c r="J113" s="79"/>
      <c r="K113" s="80"/>
      <c r="L113" s="79"/>
      <c r="M113" s="7"/>
      <c r="N113" s="79"/>
    </row>
    <row r="114" spans="1:14" ht="15.9" customHeight="1" x14ac:dyDescent="0.3">
      <c r="A114" s="332"/>
      <c r="B114" s="321"/>
      <c r="C114" s="329"/>
      <c r="D114" s="162" t="s">
        <v>64</v>
      </c>
      <c r="E114" s="238">
        <v>3.0000000000000001E-3</v>
      </c>
      <c r="F114" s="82">
        <v>3.0000000000000001E-3</v>
      </c>
      <c r="G114" s="84">
        <v>191.59</v>
      </c>
      <c r="H114" s="78">
        <f t="shared" ref="H114" si="10">E114*G114</f>
        <v>0.57477</v>
      </c>
      <c r="I114" s="108"/>
      <c r="J114" s="79"/>
      <c r="K114" s="80"/>
      <c r="L114" s="79"/>
      <c r="M114" s="7"/>
      <c r="N114" s="79"/>
    </row>
    <row r="115" spans="1:14" ht="15.9" customHeight="1" thickBot="1" x14ac:dyDescent="0.35">
      <c r="A115" s="332"/>
      <c r="B115" s="321"/>
      <c r="C115" s="329"/>
      <c r="D115" s="162"/>
      <c r="E115" s="187"/>
      <c r="F115" s="82"/>
      <c r="G115" s="84"/>
      <c r="H115" s="78"/>
      <c r="I115" s="79"/>
      <c r="J115" s="79"/>
      <c r="K115" s="80"/>
      <c r="L115" s="79"/>
      <c r="M115" s="7"/>
      <c r="N115" s="79"/>
    </row>
    <row r="116" spans="1:14" ht="15.9" customHeight="1" thickBot="1" x14ac:dyDescent="0.35">
      <c r="A116" s="59">
        <v>2</v>
      </c>
      <c r="B116" s="185" t="s">
        <v>74</v>
      </c>
      <c r="C116" s="197">
        <v>40</v>
      </c>
      <c r="D116" s="226" t="s">
        <v>24</v>
      </c>
      <c r="E116" s="105">
        <v>0.04</v>
      </c>
      <c r="F116" s="104">
        <v>0.04</v>
      </c>
      <c r="G116" s="102">
        <v>60</v>
      </c>
      <c r="H116" s="142">
        <f t="shared" ref="H116" si="11">E116*G116</f>
        <v>2.4</v>
      </c>
      <c r="I116" s="100">
        <v>3.56</v>
      </c>
      <c r="J116" s="100">
        <v>1.32</v>
      </c>
      <c r="K116" s="183">
        <v>18.7</v>
      </c>
      <c r="L116" s="100">
        <v>106.4</v>
      </c>
      <c r="M116" s="184" t="s">
        <v>36</v>
      </c>
      <c r="N116" s="104"/>
    </row>
    <row r="117" spans="1:14" ht="15.9" customHeight="1" x14ac:dyDescent="0.3">
      <c r="A117" s="318">
        <v>3</v>
      </c>
      <c r="B117" s="314" t="s">
        <v>43</v>
      </c>
      <c r="C117" s="328" t="s">
        <v>75</v>
      </c>
      <c r="D117" s="113" t="s">
        <v>42</v>
      </c>
      <c r="E117" s="192">
        <v>1E-3</v>
      </c>
      <c r="F117" s="192">
        <v>1E-3</v>
      </c>
      <c r="G117" s="114">
        <v>820</v>
      </c>
      <c r="H117" s="78">
        <f t="shared" ref="H117:H118" si="12">E117*G117</f>
        <v>0.82000000000000006</v>
      </c>
      <c r="I117" s="148"/>
      <c r="J117" s="148"/>
      <c r="K117" s="149"/>
      <c r="L117" s="148"/>
      <c r="M117" s="149"/>
      <c r="N117" s="79"/>
    </row>
    <row r="118" spans="1:14" ht="15.75" customHeight="1" thickBot="1" x14ac:dyDescent="0.35">
      <c r="A118" s="319"/>
      <c r="B118" s="315"/>
      <c r="C118" s="329"/>
      <c r="D118" s="118" t="s">
        <v>34</v>
      </c>
      <c r="E118" s="49">
        <v>1.4999999999999999E-2</v>
      </c>
      <c r="F118" s="49">
        <v>1.4999999999999999E-2</v>
      </c>
      <c r="G118" s="97">
        <v>60</v>
      </c>
      <c r="H118" s="22">
        <f t="shared" si="12"/>
        <v>0.89999999999999991</v>
      </c>
      <c r="I118" s="122">
        <v>0.2</v>
      </c>
      <c r="J118" s="123">
        <v>0</v>
      </c>
      <c r="K118" s="124">
        <v>14</v>
      </c>
      <c r="L118" s="123">
        <v>56</v>
      </c>
      <c r="M118" s="219" t="s">
        <v>56</v>
      </c>
      <c r="N118" s="193"/>
    </row>
    <row r="119" spans="1:14" ht="15" customHeight="1" thickBot="1" x14ac:dyDescent="0.35">
      <c r="A119" s="240"/>
      <c r="B119" s="182"/>
      <c r="C119" s="61"/>
      <c r="D119" s="251" t="s">
        <v>86</v>
      </c>
      <c r="E119" s="252"/>
      <c r="F119" s="252"/>
      <c r="G119" s="253"/>
      <c r="H119" s="271">
        <f>SUM(H107:H118)</f>
        <v>38.742769999999993</v>
      </c>
      <c r="I119" s="148"/>
      <c r="J119" s="156"/>
      <c r="K119" s="148"/>
      <c r="L119" s="156"/>
      <c r="M119" s="148"/>
      <c r="N119" s="108"/>
    </row>
    <row r="120" spans="1:14" ht="21.75" customHeight="1" thickBot="1" x14ac:dyDescent="0.35">
      <c r="A120" s="30"/>
      <c r="B120" s="277" t="s">
        <v>23</v>
      </c>
      <c r="C120" s="278"/>
      <c r="D120" s="279"/>
      <c r="E120" s="278"/>
      <c r="F120" s="278"/>
      <c r="G120" s="280"/>
      <c r="H120" s="281">
        <f>H105+H119</f>
        <v>53.785769999999999</v>
      </c>
      <c r="I120" s="138"/>
      <c r="J120" s="139"/>
      <c r="K120" s="138"/>
      <c r="L120" s="139">
        <f>SUM(L96:L118)</f>
        <v>915.81999999999994</v>
      </c>
      <c r="M120" s="138"/>
      <c r="N120" s="141"/>
    </row>
    <row r="121" spans="1:14" ht="15" customHeight="1" x14ac:dyDescent="0.3">
      <c r="A121" s="342"/>
      <c r="B121" s="343"/>
      <c r="C121" s="34"/>
      <c r="D121" s="35"/>
      <c r="E121" s="34"/>
      <c r="F121" s="34"/>
      <c r="G121" s="9"/>
      <c r="H121" s="232"/>
      <c r="I121" s="9"/>
      <c r="J121" s="9"/>
      <c r="K121" s="9"/>
      <c r="L121" s="9"/>
      <c r="M121" s="9"/>
      <c r="N121" s="10"/>
    </row>
    <row r="122" spans="1:14" ht="15" customHeight="1" x14ac:dyDescent="0.3">
      <c r="A122" s="344"/>
      <c r="B122" s="345"/>
      <c r="C122" s="34"/>
      <c r="D122" s="35"/>
      <c r="E122" s="34"/>
      <c r="F122" s="34"/>
      <c r="G122" s="9"/>
      <c r="H122" s="36"/>
      <c r="I122" s="9"/>
      <c r="J122" s="9"/>
      <c r="K122" s="9"/>
      <c r="L122" s="9"/>
      <c r="M122" s="9"/>
      <c r="N122" s="10"/>
    </row>
    <row r="123" spans="1:14" ht="15" customHeight="1" x14ac:dyDescent="0.3">
      <c r="A123" s="32"/>
      <c r="B123" s="33"/>
      <c r="C123" s="34"/>
      <c r="D123" s="35"/>
      <c r="E123" s="34"/>
      <c r="F123" s="34"/>
      <c r="G123" s="9"/>
      <c r="H123" s="36"/>
      <c r="I123" s="9"/>
      <c r="J123" s="9"/>
      <c r="K123" s="9"/>
      <c r="L123" s="9"/>
      <c r="M123" s="9"/>
      <c r="N123" s="10"/>
    </row>
    <row r="124" spans="1:14" ht="15" customHeight="1" x14ac:dyDescent="0.3">
      <c r="A124" s="32"/>
      <c r="B124" s="33"/>
      <c r="C124" s="34"/>
      <c r="D124" s="35"/>
      <c r="E124" s="34"/>
      <c r="F124" s="34"/>
      <c r="G124" s="9"/>
      <c r="H124" s="36"/>
      <c r="I124" s="9"/>
      <c r="J124" s="9"/>
      <c r="K124" s="9"/>
      <c r="L124" s="9"/>
      <c r="M124" s="9"/>
      <c r="N124" s="10"/>
    </row>
    <row r="125" spans="1:14" ht="15" customHeight="1" x14ac:dyDescent="0.3">
      <c r="A125" s="32"/>
      <c r="B125" s="33"/>
      <c r="C125" s="34"/>
      <c r="D125" s="35"/>
      <c r="E125" s="34"/>
      <c r="F125" s="34"/>
      <c r="G125" s="9"/>
      <c r="H125" s="36"/>
      <c r="I125" s="9"/>
      <c r="J125" s="9"/>
      <c r="K125" s="9"/>
      <c r="L125" s="9"/>
      <c r="M125" s="9"/>
      <c r="N125" s="10"/>
    </row>
    <row r="126" spans="1:14" ht="15" customHeight="1" x14ac:dyDescent="0.3">
      <c r="A126" s="32"/>
      <c r="B126" s="33"/>
      <c r="C126" s="34"/>
      <c r="D126" s="35"/>
      <c r="E126" s="34"/>
      <c r="F126" s="34"/>
      <c r="G126" s="9"/>
      <c r="H126" s="36"/>
      <c r="I126" s="9"/>
      <c r="J126" s="9"/>
      <c r="K126" s="9"/>
      <c r="L126" s="9"/>
      <c r="M126" s="9"/>
      <c r="N126" s="10"/>
    </row>
    <row r="127" spans="1:14" ht="15" customHeight="1" x14ac:dyDescent="0.3">
      <c r="A127" s="32"/>
      <c r="B127" s="33"/>
      <c r="C127" s="34"/>
      <c r="D127" s="35"/>
      <c r="E127" s="34"/>
      <c r="F127" s="34"/>
      <c r="G127" s="9"/>
      <c r="H127" s="36"/>
      <c r="I127" s="9"/>
      <c r="J127" s="9"/>
      <c r="K127" s="9"/>
      <c r="L127" s="9"/>
      <c r="M127" s="9"/>
      <c r="N127" s="10"/>
    </row>
    <row r="128" spans="1:14" ht="12" customHeight="1" x14ac:dyDescent="0.3">
      <c r="A128" s="32"/>
      <c r="B128" s="33"/>
      <c r="C128" s="34"/>
      <c r="D128" s="35"/>
      <c r="E128" s="34"/>
      <c r="F128" s="34"/>
      <c r="G128" s="9"/>
      <c r="H128" s="36"/>
      <c r="I128" s="9"/>
      <c r="J128" s="9"/>
      <c r="K128" s="9"/>
      <c r="L128" s="9"/>
      <c r="M128" s="9"/>
      <c r="N128" s="10"/>
    </row>
    <row r="129" spans="1:14" x14ac:dyDescent="0.3">
      <c r="A129" s="32"/>
      <c r="B129" s="33"/>
      <c r="C129" s="34"/>
      <c r="D129" s="35"/>
      <c r="E129" s="34"/>
      <c r="F129" s="34"/>
      <c r="G129" s="9"/>
      <c r="H129" s="36"/>
      <c r="I129" s="9"/>
      <c r="J129" s="9"/>
      <c r="K129" s="9"/>
      <c r="L129" s="9"/>
      <c r="M129" s="9"/>
      <c r="N129" s="10"/>
    </row>
    <row r="130" spans="1:14" ht="15" thickBot="1" x14ac:dyDescent="0.35">
      <c r="A130" s="32"/>
      <c r="B130" s="33"/>
      <c r="C130" s="34"/>
      <c r="D130" s="35"/>
      <c r="E130" s="34"/>
      <c r="F130" s="34"/>
      <c r="G130" s="9"/>
      <c r="H130" s="36"/>
      <c r="I130" s="9"/>
      <c r="J130" s="9"/>
      <c r="K130" s="9"/>
      <c r="L130" s="9"/>
      <c r="M130" s="9"/>
      <c r="N130" s="10"/>
    </row>
    <row r="131" spans="1:14" ht="15" customHeight="1" x14ac:dyDescent="0.3">
      <c r="A131" s="334"/>
      <c r="B131" s="335"/>
      <c r="C131" s="335"/>
      <c r="D131" s="335"/>
      <c r="E131" s="335"/>
      <c r="F131" s="335"/>
      <c r="G131" s="335"/>
      <c r="H131" s="335"/>
      <c r="I131" s="335"/>
      <c r="J131" s="335"/>
      <c r="K131" s="335"/>
      <c r="L131" s="335"/>
      <c r="M131" s="335"/>
      <c r="N131" s="336"/>
    </row>
    <row r="132" spans="1:14" ht="15" customHeight="1" x14ac:dyDescent="0.3">
      <c r="A132" s="337" t="s">
        <v>32</v>
      </c>
      <c r="B132" s="338"/>
      <c r="C132" s="338"/>
      <c r="D132" s="338"/>
      <c r="E132" s="338"/>
      <c r="F132" s="338"/>
      <c r="G132" s="338"/>
      <c r="H132" s="338"/>
      <c r="I132" s="338"/>
      <c r="J132" s="338"/>
      <c r="K132" s="338"/>
      <c r="L132" s="338"/>
      <c r="M132" s="338"/>
      <c r="N132" s="339"/>
    </row>
    <row r="133" spans="1:14" ht="26.4" x14ac:dyDescent="0.3">
      <c r="A133" s="24" t="s">
        <v>0</v>
      </c>
      <c r="B133" s="194"/>
      <c r="C133" s="194" t="s">
        <v>1</v>
      </c>
      <c r="D133" s="93" t="s">
        <v>2</v>
      </c>
      <c r="E133" s="194" t="s">
        <v>3</v>
      </c>
      <c r="F133" s="194" t="s">
        <v>4</v>
      </c>
      <c r="G133" s="86" t="s">
        <v>5</v>
      </c>
      <c r="H133" s="194" t="s">
        <v>6</v>
      </c>
      <c r="I133" s="194" t="s">
        <v>7</v>
      </c>
      <c r="J133" s="95" t="s">
        <v>8</v>
      </c>
      <c r="K133" s="194" t="s">
        <v>9</v>
      </c>
      <c r="L133" s="194" t="s">
        <v>10</v>
      </c>
      <c r="M133" s="194" t="s">
        <v>11</v>
      </c>
      <c r="N133" s="195" t="s">
        <v>12</v>
      </c>
    </row>
    <row r="134" spans="1:14" ht="15" customHeight="1" thickBot="1" x14ac:dyDescent="0.35">
      <c r="A134" s="25"/>
      <c r="B134" s="49" t="s">
        <v>13</v>
      </c>
      <c r="C134" s="194" t="s">
        <v>14</v>
      </c>
      <c r="D134" s="96"/>
      <c r="E134" s="49" t="s">
        <v>14</v>
      </c>
      <c r="F134" s="49" t="s">
        <v>14</v>
      </c>
      <c r="G134" s="97" t="s">
        <v>15</v>
      </c>
      <c r="H134" s="49" t="s">
        <v>16</v>
      </c>
      <c r="I134" s="49" t="s">
        <v>14</v>
      </c>
      <c r="J134" s="49" t="s">
        <v>14</v>
      </c>
      <c r="K134" s="49" t="s">
        <v>14</v>
      </c>
      <c r="L134" s="49" t="s">
        <v>14</v>
      </c>
      <c r="M134" s="49"/>
      <c r="N134" s="98"/>
    </row>
    <row r="135" spans="1:14" ht="15.9" customHeight="1" x14ac:dyDescent="0.3">
      <c r="A135" s="340">
        <v>1</v>
      </c>
      <c r="B135" s="320" t="s">
        <v>97</v>
      </c>
      <c r="C135" s="322" t="s">
        <v>107</v>
      </c>
      <c r="D135" s="99"/>
      <c r="E135" s="183"/>
      <c r="F135" s="100"/>
      <c r="G135" s="101"/>
      <c r="H135" s="142"/>
      <c r="I135" s="103"/>
      <c r="J135" s="104"/>
      <c r="K135" s="105"/>
      <c r="L135" s="104"/>
      <c r="M135" s="106"/>
      <c r="N135" s="79" t="s">
        <v>17</v>
      </c>
    </row>
    <row r="136" spans="1:14" ht="15.9" customHeight="1" x14ac:dyDescent="0.3">
      <c r="A136" s="332"/>
      <c r="B136" s="321"/>
      <c r="C136" s="317"/>
      <c r="D136" s="74" t="s">
        <v>24</v>
      </c>
      <c r="E136" s="75">
        <v>0.05</v>
      </c>
      <c r="F136" s="75">
        <v>0.05</v>
      </c>
      <c r="G136" s="176">
        <v>60</v>
      </c>
      <c r="H136" s="109">
        <f>E136*G136</f>
        <v>3</v>
      </c>
      <c r="I136" s="108">
        <v>7.53</v>
      </c>
      <c r="J136" s="79">
        <v>10.95</v>
      </c>
      <c r="K136" s="80">
        <v>7.5</v>
      </c>
      <c r="L136" s="79">
        <v>229.6</v>
      </c>
      <c r="M136" s="7" t="s">
        <v>71</v>
      </c>
      <c r="N136" s="79"/>
    </row>
    <row r="137" spans="1:14" ht="15.9" customHeight="1" x14ac:dyDescent="0.3">
      <c r="A137" s="332"/>
      <c r="B137" s="321"/>
      <c r="C137" s="317"/>
      <c r="D137" s="83" t="s">
        <v>67</v>
      </c>
      <c r="E137" s="187">
        <v>0.01</v>
      </c>
      <c r="F137" s="187">
        <v>0.01</v>
      </c>
      <c r="G137" s="107">
        <v>670</v>
      </c>
      <c r="H137" s="84">
        <f t="shared" ref="H137:H144" si="13">E137*G137</f>
        <v>6.7</v>
      </c>
      <c r="I137" s="108"/>
      <c r="J137" s="79"/>
      <c r="K137" s="80"/>
      <c r="L137" s="79"/>
      <c r="M137" s="7"/>
      <c r="N137" s="79"/>
    </row>
    <row r="138" spans="1:14" ht="15.9" customHeight="1" x14ac:dyDescent="0.3">
      <c r="A138" s="332"/>
      <c r="B138" s="321"/>
      <c r="C138" s="317"/>
      <c r="D138" s="83" t="s">
        <v>46</v>
      </c>
      <c r="E138" s="187">
        <v>0.01</v>
      </c>
      <c r="F138" s="187">
        <v>0.01</v>
      </c>
      <c r="G138" s="107">
        <v>920</v>
      </c>
      <c r="H138" s="109">
        <f t="shared" si="13"/>
        <v>9.2000000000000011</v>
      </c>
      <c r="I138" s="108"/>
      <c r="J138" s="79"/>
      <c r="K138" s="80"/>
      <c r="L138" s="79"/>
      <c r="M138" s="7"/>
      <c r="N138" s="79"/>
    </row>
    <row r="139" spans="1:14" ht="15.9" customHeight="1" x14ac:dyDescent="0.3">
      <c r="A139" s="332"/>
      <c r="B139" s="321"/>
      <c r="C139" s="317"/>
      <c r="D139" s="83"/>
      <c r="E139" s="187"/>
      <c r="F139" s="187"/>
      <c r="G139" s="107"/>
      <c r="H139" s="84"/>
      <c r="I139" s="108"/>
      <c r="J139" s="79"/>
      <c r="K139" s="80"/>
      <c r="L139" s="79"/>
      <c r="M139" s="7"/>
      <c r="N139" s="79"/>
    </row>
    <row r="140" spans="1:14" ht="15.9" customHeight="1" thickBot="1" x14ac:dyDescent="0.35">
      <c r="A140" s="332"/>
      <c r="B140" s="321"/>
      <c r="C140" s="317"/>
      <c r="D140" s="227"/>
      <c r="E140" s="186"/>
      <c r="F140" s="186"/>
      <c r="G140" s="228"/>
      <c r="H140" s="109"/>
      <c r="I140" s="108"/>
      <c r="J140" s="79"/>
      <c r="K140" s="80"/>
      <c r="L140" s="79"/>
      <c r="M140" s="7"/>
      <c r="N140" s="79"/>
    </row>
    <row r="141" spans="1:14" ht="15.9" customHeight="1" x14ac:dyDescent="0.3">
      <c r="A141" s="323"/>
      <c r="B141" s="314"/>
      <c r="C141" s="316"/>
      <c r="D141" s="74"/>
      <c r="E141" s="75"/>
      <c r="F141" s="76"/>
      <c r="G141" s="176"/>
      <c r="H141" s="142"/>
      <c r="I141" s="104"/>
      <c r="J141" s="104"/>
      <c r="K141" s="105"/>
      <c r="L141" s="104"/>
      <c r="M141" s="106"/>
      <c r="N141" s="104"/>
    </row>
    <row r="142" spans="1:14" ht="15.9" customHeight="1" thickBot="1" x14ac:dyDescent="0.35">
      <c r="A142" s="324"/>
      <c r="B142" s="325"/>
      <c r="C142" s="326"/>
      <c r="D142" s="111"/>
      <c r="E142" s="80"/>
      <c r="F142" s="79"/>
      <c r="G142" s="112"/>
      <c r="H142" s="164"/>
      <c r="I142" s="19"/>
      <c r="J142" s="79"/>
      <c r="K142" s="80"/>
      <c r="L142" s="79"/>
      <c r="M142" s="7"/>
      <c r="N142" s="79"/>
    </row>
    <row r="143" spans="1:14" ht="15.9" customHeight="1" x14ac:dyDescent="0.3">
      <c r="A143" s="323">
        <v>3</v>
      </c>
      <c r="B143" s="314" t="s">
        <v>43</v>
      </c>
      <c r="C143" s="328" t="s">
        <v>25</v>
      </c>
      <c r="D143" s="170" t="s">
        <v>42</v>
      </c>
      <c r="E143" s="192">
        <v>1E-3</v>
      </c>
      <c r="F143" s="192">
        <v>1E-3</v>
      </c>
      <c r="G143" s="171">
        <v>820</v>
      </c>
      <c r="H143" s="77">
        <f>E143*G143</f>
        <v>0.82000000000000006</v>
      </c>
      <c r="I143" s="149"/>
      <c r="J143" s="116"/>
      <c r="K143" s="117"/>
      <c r="L143" s="116"/>
      <c r="M143" s="117"/>
      <c r="N143" s="104"/>
    </row>
    <row r="144" spans="1:14" ht="15.9" customHeight="1" x14ac:dyDescent="0.3">
      <c r="A144" s="327"/>
      <c r="B144" s="315"/>
      <c r="C144" s="329"/>
      <c r="D144" s="172" t="s">
        <v>34</v>
      </c>
      <c r="E144" s="194">
        <v>1.4999999999999999E-2</v>
      </c>
      <c r="F144" s="194">
        <v>1.4999999999999999E-2</v>
      </c>
      <c r="G144" s="85">
        <v>60</v>
      </c>
      <c r="H144" s="109">
        <f t="shared" si="13"/>
        <v>0.89999999999999991</v>
      </c>
      <c r="I144" s="122">
        <v>0.4</v>
      </c>
      <c r="J144" s="123">
        <v>0.2</v>
      </c>
      <c r="K144" s="124">
        <v>21.6</v>
      </c>
      <c r="L144" s="123">
        <v>83.4</v>
      </c>
      <c r="M144" s="219" t="s">
        <v>56</v>
      </c>
      <c r="N144" s="79"/>
    </row>
    <row r="145" spans="1:14" ht="15.9" customHeight="1" thickBot="1" x14ac:dyDescent="0.35">
      <c r="A145" s="324"/>
      <c r="B145" s="325"/>
      <c r="C145" s="330"/>
      <c r="D145" s="173" t="s">
        <v>86</v>
      </c>
      <c r="E145" s="119"/>
      <c r="F145" s="119"/>
      <c r="G145" s="121"/>
      <c r="H145" s="92">
        <f>SUM(H135:H144)</f>
        <v>20.619999999999997</v>
      </c>
      <c r="I145" s="133"/>
      <c r="J145" s="154"/>
      <c r="K145" s="133"/>
      <c r="L145" s="154"/>
      <c r="M145" s="133"/>
      <c r="N145" s="18"/>
    </row>
    <row r="146" spans="1:14" ht="15.9" customHeight="1" x14ac:dyDescent="0.3">
      <c r="A146" s="26"/>
      <c r="B146" s="7"/>
      <c r="C146" s="7"/>
      <c r="D146" s="155"/>
      <c r="E146" s="7"/>
      <c r="F146" s="7"/>
      <c r="G146" s="22"/>
      <c r="H146" s="22"/>
      <c r="I146" s="156"/>
      <c r="J146" s="156"/>
      <c r="K146" s="156"/>
      <c r="L146" s="156"/>
      <c r="M146" s="156"/>
      <c r="N146" s="198"/>
    </row>
    <row r="147" spans="1:14" ht="15.9" customHeight="1" x14ac:dyDescent="0.3">
      <c r="A147" s="26"/>
      <c r="B147" s="50" t="s">
        <v>73</v>
      </c>
      <c r="C147" s="50"/>
      <c r="D147" s="158"/>
      <c r="E147" s="50"/>
      <c r="F147" s="50"/>
      <c r="G147" s="81"/>
      <c r="H147" s="50"/>
      <c r="I147" s="50"/>
      <c r="J147" s="50"/>
      <c r="K147" s="50"/>
      <c r="L147" s="50"/>
      <c r="M147" s="50"/>
      <c r="N147" s="159"/>
    </row>
    <row r="148" spans="1:14" ht="15.9" customHeight="1" x14ac:dyDescent="0.3">
      <c r="A148" s="331">
        <v>1</v>
      </c>
      <c r="B148" s="321" t="s">
        <v>126</v>
      </c>
      <c r="C148" s="317" t="s">
        <v>128</v>
      </c>
      <c r="D148" s="74" t="s">
        <v>77</v>
      </c>
      <c r="E148" s="75">
        <v>0.08</v>
      </c>
      <c r="F148" s="76">
        <v>0.08</v>
      </c>
      <c r="G148" s="77">
        <v>325</v>
      </c>
      <c r="H148" s="78">
        <f>E148*G148</f>
        <v>26</v>
      </c>
      <c r="I148" s="79"/>
      <c r="J148" s="79"/>
      <c r="K148" s="80"/>
      <c r="L148" s="79"/>
      <c r="M148" s="7"/>
      <c r="N148" s="79" t="s">
        <v>17</v>
      </c>
    </row>
    <row r="149" spans="1:14" ht="15.9" customHeight="1" x14ac:dyDescent="0.3">
      <c r="A149" s="332"/>
      <c r="B149" s="321"/>
      <c r="C149" s="317"/>
      <c r="D149" s="74" t="s">
        <v>37</v>
      </c>
      <c r="E149" s="75">
        <v>2E-3</v>
      </c>
      <c r="F149" s="76">
        <v>2E-3</v>
      </c>
      <c r="G149" s="77">
        <v>19</v>
      </c>
      <c r="H149" s="78">
        <f t="shared" ref="H149:H153" si="14">E149*G149</f>
        <v>3.7999999999999999E-2</v>
      </c>
      <c r="I149" s="79"/>
      <c r="J149" s="79"/>
      <c r="K149" s="80"/>
      <c r="L149" s="79"/>
      <c r="M149" s="7"/>
      <c r="N149" s="79"/>
    </row>
    <row r="150" spans="1:14" ht="15.9" customHeight="1" x14ac:dyDescent="0.3">
      <c r="A150" s="332"/>
      <c r="B150" s="321"/>
      <c r="C150" s="317"/>
      <c r="D150" s="74" t="s">
        <v>49</v>
      </c>
      <c r="E150" s="75">
        <v>4.0000000000000001E-3</v>
      </c>
      <c r="F150" s="76">
        <v>4.0000000000000001E-3</v>
      </c>
      <c r="G150" s="77">
        <v>170</v>
      </c>
      <c r="H150" s="178">
        <f>E150*G150</f>
        <v>0.68</v>
      </c>
      <c r="I150" s="79">
        <v>7.87</v>
      </c>
      <c r="J150" s="79">
        <v>9.3800000000000008</v>
      </c>
      <c r="K150" s="80">
        <v>3.68</v>
      </c>
      <c r="L150" s="79">
        <v>129.5</v>
      </c>
      <c r="M150" s="7" t="s">
        <v>51</v>
      </c>
      <c r="N150" s="79"/>
    </row>
    <row r="151" spans="1:14" ht="15.9" customHeight="1" x14ac:dyDescent="0.3">
      <c r="A151" s="332"/>
      <c r="B151" s="321"/>
      <c r="C151" s="317"/>
      <c r="D151" s="74" t="s">
        <v>40</v>
      </c>
      <c r="E151" s="75">
        <v>3.0000000000000001E-3</v>
      </c>
      <c r="F151" s="76">
        <v>3.0000000000000001E-3</v>
      </c>
      <c r="G151" s="77">
        <v>35</v>
      </c>
      <c r="H151" s="78">
        <f t="shared" si="14"/>
        <v>0.105</v>
      </c>
      <c r="I151" s="79"/>
      <c r="J151" s="79"/>
      <c r="K151" s="80"/>
      <c r="L151" s="79"/>
      <c r="M151" s="7"/>
      <c r="N151" s="79"/>
    </row>
    <row r="152" spans="1:14" ht="15.9" customHeight="1" x14ac:dyDescent="0.3">
      <c r="A152" s="332"/>
      <c r="B152" s="321"/>
      <c r="C152" s="317"/>
      <c r="D152" s="74" t="s">
        <v>22</v>
      </c>
      <c r="E152" s="75">
        <v>2E-3</v>
      </c>
      <c r="F152" s="76">
        <v>2E-3</v>
      </c>
      <c r="G152" s="77">
        <v>450</v>
      </c>
      <c r="H152" s="78">
        <f t="shared" si="14"/>
        <v>0.9</v>
      </c>
      <c r="I152" s="79"/>
      <c r="J152" s="79"/>
      <c r="K152" s="80"/>
      <c r="L152" s="79"/>
      <c r="M152" s="7"/>
      <c r="N152" s="79"/>
    </row>
    <row r="153" spans="1:14" ht="15.9" customHeight="1" x14ac:dyDescent="0.3">
      <c r="A153" s="332"/>
      <c r="B153" s="321"/>
      <c r="C153" s="317"/>
      <c r="D153" s="74" t="s">
        <v>20</v>
      </c>
      <c r="E153" s="75">
        <v>2E-3</v>
      </c>
      <c r="F153" s="76">
        <v>2E-3</v>
      </c>
      <c r="G153" s="77">
        <v>30</v>
      </c>
      <c r="H153" s="78">
        <f t="shared" si="14"/>
        <v>0.06</v>
      </c>
      <c r="I153" s="79">
        <v>4</v>
      </c>
      <c r="J153" s="79">
        <v>0.9</v>
      </c>
      <c r="K153" s="80">
        <v>25.5</v>
      </c>
      <c r="L153" s="79">
        <v>120.2</v>
      </c>
      <c r="M153" s="7" t="s">
        <v>35</v>
      </c>
      <c r="N153" s="79"/>
    </row>
    <row r="154" spans="1:14" ht="15.9" customHeight="1" x14ac:dyDescent="0.3">
      <c r="A154" s="332"/>
      <c r="B154" s="321"/>
      <c r="C154" s="317"/>
      <c r="D154" s="74" t="s">
        <v>24</v>
      </c>
      <c r="E154" s="75"/>
      <c r="F154" s="76"/>
      <c r="G154" s="77"/>
      <c r="H154" s="78"/>
      <c r="I154" s="79"/>
      <c r="J154" s="79"/>
      <c r="K154" s="80"/>
      <c r="L154" s="79"/>
      <c r="M154" s="7"/>
      <c r="N154" s="79"/>
    </row>
    <row r="155" spans="1:14" ht="15.9" customHeight="1" x14ac:dyDescent="0.3">
      <c r="A155" s="332"/>
      <c r="B155" s="321"/>
      <c r="C155" s="317"/>
      <c r="D155" s="74" t="s">
        <v>50</v>
      </c>
      <c r="E155" s="75">
        <v>0.04</v>
      </c>
      <c r="F155" s="76">
        <v>0.04</v>
      </c>
      <c r="G155" s="77">
        <v>46</v>
      </c>
      <c r="H155" s="78">
        <f t="shared" ref="H155:H157" si="15">E155*G155</f>
        <v>1.84</v>
      </c>
      <c r="I155" s="79"/>
      <c r="J155" s="79"/>
      <c r="K155" s="80"/>
      <c r="L155" s="79"/>
      <c r="M155" s="7"/>
      <c r="N155" s="79"/>
    </row>
    <row r="156" spans="1:14" ht="15.9" customHeight="1" x14ac:dyDescent="0.3">
      <c r="A156" s="332"/>
      <c r="B156" s="321"/>
      <c r="C156" s="317"/>
      <c r="D156" s="83" t="s">
        <v>46</v>
      </c>
      <c r="E156" s="187">
        <v>2E-3</v>
      </c>
      <c r="F156" s="82">
        <v>2E-3</v>
      </c>
      <c r="G156" s="84">
        <v>920</v>
      </c>
      <c r="H156" s="78">
        <f t="shared" si="15"/>
        <v>1.84</v>
      </c>
      <c r="I156" s="79"/>
      <c r="J156" s="79"/>
      <c r="K156" s="80"/>
      <c r="L156" s="79"/>
      <c r="M156" s="7"/>
      <c r="N156" s="79"/>
    </row>
    <row r="157" spans="1:14" ht="15.9" customHeight="1" thickBot="1" x14ac:dyDescent="0.35">
      <c r="A157" s="333"/>
      <c r="B157" s="321"/>
      <c r="C157" s="317"/>
      <c r="D157" s="87" t="s">
        <v>37</v>
      </c>
      <c r="E157" s="88">
        <v>2E-3</v>
      </c>
      <c r="F157" s="89">
        <v>2E-3</v>
      </c>
      <c r="G157" s="90">
        <v>19</v>
      </c>
      <c r="H157" s="91">
        <f t="shared" si="15"/>
        <v>3.7999999999999999E-2</v>
      </c>
      <c r="I157" s="79"/>
      <c r="J157" s="79"/>
      <c r="K157" s="80"/>
      <c r="L157" s="79"/>
      <c r="M157" s="7"/>
      <c r="N157" s="79"/>
    </row>
    <row r="158" spans="1:14" ht="15.9" customHeight="1" x14ac:dyDescent="0.3">
      <c r="A158" s="323">
        <v>2</v>
      </c>
      <c r="B158" s="314" t="s">
        <v>74</v>
      </c>
      <c r="C158" s="316">
        <v>60</v>
      </c>
      <c r="D158" s="127" t="s">
        <v>24</v>
      </c>
      <c r="E158" s="105">
        <v>0.06</v>
      </c>
      <c r="F158" s="104">
        <v>0.06</v>
      </c>
      <c r="G158" s="102">
        <v>60</v>
      </c>
      <c r="H158" s="142">
        <f t="shared" ref="H158" si="16">E158*G158</f>
        <v>3.5999999999999996</v>
      </c>
      <c r="I158" s="100">
        <v>3.56</v>
      </c>
      <c r="J158" s="100">
        <v>1.32</v>
      </c>
      <c r="K158" s="183">
        <v>18.7</v>
      </c>
      <c r="L158" s="100">
        <v>106.4</v>
      </c>
      <c r="M158" s="184" t="s">
        <v>36</v>
      </c>
      <c r="N158" s="104"/>
    </row>
    <row r="159" spans="1:14" ht="15.9" customHeight="1" thickBot="1" x14ac:dyDescent="0.35">
      <c r="A159" s="324"/>
      <c r="B159" s="325"/>
      <c r="C159" s="326"/>
      <c r="D159" s="163"/>
      <c r="E159" s="190"/>
      <c r="F159" s="18"/>
      <c r="G159" s="164"/>
      <c r="H159" s="164"/>
      <c r="I159" s="18"/>
      <c r="J159" s="18"/>
      <c r="K159" s="190"/>
      <c r="L159" s="18"/>
      <c r="M159" s="191"/>
      <c r="N159" s="18"/>
    </row>
    <row r="160" spans="1:14" ht="15.9" customHeight="1" x14ac:dyDescent="0.3">
      <c r="A160" s="318">
        <v>3</v>
      </c>
      <c r="B160" s="314" t="s">
        <v>43</v>
      </c>
      <c r="C160" s="320" t="s">
        <v>25</v>
      </c>
      <c r="D160" s="113" t="s">
        <v>42</v>
      </c>
      <c r="E160" s="192">
        <v>1E-3</v>
      </c>
      <c r="F160" s="192">
        <v>1E-3</v>
      </c>
      <c r="G160" s="114">
        <v>820</v>
      </c>
      <c r="H160" s="78">
        <f t="shared" ref="H160:H161" si="17">E160*G160</f>
        <v>0.82000000000000006</v>
      </c>
      <c r="I160" s="148"/>
      <c r="J160" s="148"/>
      <c r="K160" s="149"/>
      <c r="L160" s="148"/>
      <c r="M160" s="149"/>
      <c r="N160" s="79"/>
    </row>
    <row r="161" spans="1:14" ht="15.9" customHeight="1" thickBot="1" x14ac:dyDescent="0.35">
      <c r="A161" s="319"/>
      <c r="B161" s="315"/>
      <c r="C161" s="321"/>
      <c r="D161" s="96" t="s">
        <v>34</v>
      </c>
      <c r="E161" s="49">
        <v>0.01</v>
      </c>
      <c r="F161" s="49">
        <v>0.01</v>
      </c>
      <c r="G161" s="97">
        <v>60</v>
      </c>
      <c r="H161" s="91">
        <f t="shared" si="17"/>
        <v>0.6</v>
      </c>
      <c r="I161" s="122">
        <v>0.2</v>
      </c>
      <c r="J161" s="123">
        <v>0</v>
      </c>
      <c r="K161" s="124">
        <v>14</v>
      </c>
      <c r="L161" s="123">
        <v>56</v>
      </c>
      <c r="M161" s="219" t="s">
        <v>56</v>
      </c>
      <c r="N161" s="79"/>
    </row>
    <row r="162" spans="1:14" ht="15" customHeight="1" thickBot="1" x14ac:dyDescent="0.35">
      <c r="A162" s="270"/>
      <c r="B162" s="61"/>
      <c r="C162" s="61"/>
      <c r="D162" s="251" t="s">
        <v>86</v>
      </c>
      <c r="E162" s="252"/>
      <c r="F162" s="252"/>
      <c r="G162" s="253"/>
      <c r="H162" s="253">
        <f>SUM(H148:H161)</f>
        <v>36.521000000000001</v>
      </c>
      <c r="I162" s="254"/>
      <c r="J162" s="255"/>
      <c r="K162" s="254"/>
      <c r="L162" s="255"/>
      <c r="M162" s="254"/>
      <c r="N162" s="65"/>
    </row>
    <row r="163" spans="1:14" ht="18" customHeight="1" thickBot="1" x14ac:dyDescent="0.35">
      <c r="A163" s="30"/>
      <c r="B163" s="31" t="s">
        <v>23</v>
      </c>
      <c r="C163" s="31"/>
      <c r="D163" s="134"/>
      <c r="E163" s="135"/>
      <c r="F163" s="135"/>
      <c r="G163" s="136"/>
      <c r="H163" s="137">
        <f>H145+H162</f>
        <v>57.140999999999998</v>
      </c>
      <c r="I163" s="138">
        <f>SUM(I135:I162)</f>
        <v>23.56</v>
      </c>
      <c r="J163" s="139">
        <f>SUM(J135:J162)</f>
        <v>22.75</v>
      </c>
      <c r="K163" s="139">
        <f>SUM(K135:K162)</f>
        <v>90.98</v>
      </c>
      <c r="L163" s="139">
        <f>SUM(L135:L162)</f>
        <v>725.1</v>
      </c>
      <c r="M163" s="138"/>
      <c r="N163" s="141"/>
    </row>
    <row r="164" spans="1:14" ht="12" customHeight="1" x14ac:dyDescent="0.3">
      <c r="A164" s="34"/>
      <c r="B164" s="33"/>
      <c r="C164" s="33"/>
      <c r="D164" s="230"/>
      <c r="E164" s="33"/>
      <c r="F164" s="33"/>
      <c r="G164" s="231"/>
      <c r="H164" s="232"/>
      <c r="I164" s="231"/>
      <c r="J164" s="231"/>
      <c r="K164" s="231"/>
      <c r="L164" s="231"/>
      <c r="M164" s="231"/>
      <c r="N164" s="231"/>
    </row>
    <row r="165" spans="1:14" ht="12" customHeight="1" x14ac:dyDescent="0.3">
      <c r="A165" s="34"/>
      <c r="B165" s="33"/>
      <c r="C165" s="33"/>
      <c r="D165" s="230"/>
      <c r="E165" s="33"/>
      <c r="F165" s="33"/>
      <c r="G165" s="231"/>
      <c r="H165" s="232"/>
      <c r="I165" s="231"/>
      <c r="J165" s="231"/>
      <c r="K165" s="231"/>
      <c r="L165" s="231"/>
      <c r="M165" s="231"/>
      <c r="N165" s="231"/>
    </row>
    <row r="166" spans="1:14" ht="12" customHeight="1" x14ac:dyDescent="0.3">
      <c r="A166" s="34"/>
      <c r="B166" s="33"/>
      <c r="C166" s="33"/>
      <c r="D166" s="230"/>
      <c r="E166" s="33"/>
      <c r="F166" s="33"/>
      <c r="G166" s="231"/>
      <c r="H166" s="232"/>
      <c r="I166" s="231"/>
      <c r="J166" s="231"/>
      <c r="K166" s="231"/>
      <c r="L166" s="231"/>
      <c r="M166" s="231"/>
      <c r="N166" s="231"/>
    </row>
    <row r="167" spans="1:14" ht="12" customHeight="1" x14ac:dyDescent="0.3">
      <c r="A167" s="34"/>
      <c r="B167" s="33"/>
      <c r="C167" s="33"/>
      <c r="D167" s="230"/>
      <c r="E167" s="33"/>
      <c r="F167" s="33"/>
      <c r="G167" s="231"/>
      <c r="H167" s="232"/>
      <c r="I167" s="231"/>
      <c r="J167" s="231"/>
      <c r="K167" s="231"/>
      <c r="L167" s="231"/>
      <c r="M167" s="231"/>
      <c r="N167" s="231"/>
    </row>
    <row r="168" spans="1:14" ht="12" customHeight="1" x14ac:dyDescent="0.3">
      <c r="A168" s="34"/>
      <c r="B168" s="33"/>
      <c r="C168" s="34"/>
      <c r="D168" s="35"/>
      <c r="E168" s="34"/>
      <c r="F168" s="34"/>
      <c r="G168" s="9"/>
      <c r="H168" s="36"/>
      <c r="I168" s="9"/>
      <c r="J168" s="9"/>
      <c r="K168" s="9"/>
      <c r="L168" s="9"/>
      <c r="M168" s="9"/>
      <c r="N168" s="9"/>
    </row>
    <row r="169" spans="1:14" ht="12" customHeight="1" x14ac:dyDescent="0.3">
      <c r="A169" s="34"/>
      <c r="B169" s="33"/>
      <c r="C169" s="34"/>
      <c r="D169" s="35"/>
      <c r="E169" s="34"/>
      <c r="F169" s="34"/>
      <c r="G169" s="9"/>
      <c r="H169" s="36"/>
      <c r="I169" s="9"/>
      <c r="J169" s="9"/>
      <c r="K169" s="9"/>
      <c r="L169" s="9"/>
      <c r="M169" s="9"/>
      <c r="N169" s="9"/>
    </row>
    <row r="170" spans="1:14" x14ac:dyDescent="0.3">
      <c r="G170"/>
      <c r="H170"/>
    </row>
    <row r="171" spans="1:14" x14ac:dyDescent="0.3">
      <c r="G171"/>
      <c r="H171"/>
    </row>
    <row r="172" spans="1:14" x14ac:dyDescent="0.3">
      <c r="G172"/>
      <c r="H172"/>
    </row>
    <row r="173" spans="1:14" ht="15" customHeight="1" x14ac:dyDescent="0.3">
      <c r="A173" s="337" t="s">
        <v>33</v>
      </c>
      <c r="B173" s="338"/>
      <c r="C173" s="338"/>
      <c r="D173" s="338"/>
      <c r="E173" s="338"/>
      <c r="F173" s="338"/>
      <c r="G173" s="338"/>
      <c r="H173" s="338"/>
      <c r="I173" s="338"/>
      <c r="J173" s="338"/>
      <c r="K173" s="338"/>
      <c r="L173" s="338"/>
      <c r="M173" s="338"/>
      <c r="N173" s="339"/>
    </row>
    <row r="174" spans="1:14" ht="26.4" x14ac:dyDescent="0.3">
      <c r="A174" s="24" t="s">
        <v>0</v>
      </c>
      <c r="B174" s="194"/>
      <c r="C174" s="194" t="s">
        <v>1</v>
      </c>
      <c r="D174" s="93" t="s">
        <v>2</v>
      </c>
      <c r="E174" s="194" t="s">
        <v>3</v>
      </c>
      <c r="F174" s="194" t="s">
        <v>4</v>
      </c>
      <c r="G174" s="86" t="s">
        <v>5</v>
      </c>
      <c r="H174" s="194" t="s">
        <v>6</v>
      </c>
      <c r="I174" s="194" t="s">
        <v>7</v>
      </c>
      <c r="J174" s="95" t="s">
        <v>8</v>
      </c>
      <c r="K174" s="194" t="s">
        <v>9</v>
      </c>
      <c r="L174" s="194" t="s">
        <v>10</v>
      </c>
      <c r="M174" s="194" t="s">
        <v>11</v>
      </c>
      <c r="N174" s="195" t="s">
        <v>12</v>
      </c>
    </row>
    <row r="175" spans="1:14" ht="15" thickBot="1" x14ac:dyDescent="0.35">
      <c r="A175" s="25"/>
      <c r="B175" s="49" t="s">
        <v>13</v>
      </c>
      <c r="C175" s="194" t="s">
        <v>14</v>
      </c>
      <c r="D175" s="96"/>
      <c r="E175" s="49" t="s">
        <v>14</v>
      </c>
      <c r="F175" s="49" t="s">
        <v>14</v>
      </c>
      <c r="G175" s="97" t="s">
        <v>15</v>
      </c>
      <c r="H175" s="49" t="s">
        <v>16</v>
      </c>
      <c r="I175" s="49" t="s">
        <v>14</v>
      </c>
      <c r="J175" s="49" t="s">
        <v>14</v>
      </c>
      <c r="K175" s="49" t="s">
        <v>14</v>
      </c>
      <c r="L175" s="49" t="s">
        <v>14</v>
      </c>
      <c r="M175" s="49"/>
      <c r="N175" s="98"/>
    </row>
    <row r="176" spans="1:14" ht="15.9" customHeight="1" x14ac:dyDescent="0.3">
      <c r="A176" s="340">
        <v>1</v>
      </c>
      <c r="B176" s="320" t="s">
        <v>66</v>
      </c>
      <c r="C176" s="322">
        <v>150</v>
      </c>
      <c r="D176" s="99"/>
      <c r="E176" s="183"/>
      <c r="F176" s="100"/>
      <c r="G176" s="101"/>
      <c r="H176" s="142"/>
      <c r="I176" s="103"/>
      <c r="J176" s="104"/>
      <c r="K176" s="105"/>
      <c r="L176" s="104"/>
      <c r="M176" s="106"/>
      <c r="N176" s="79" t="s">
        <v>17</v>
      </c>
    </row>
    <row r="177" spans="1:14" ht="15.9" customHeight="1" x14ac:dyDescent="0.3">
      <c r="A177" s="332"/>
      <c r="B177" s="321"/>
      <c r="C177" s="317"/>
      <c r="D177" s="74" t="s">
        <v>59</v>
      </c>
      <c r="E177" s="75">
        <v>0.05</v>
      </c>
      <c r="F177" s="75">
        <v>0.05</v>
      </c>
      <c r="G177" s="176">
        <v>82</v>
      </c>
      <c r="H177" s="109">
        <f t="shared" ref="H177:H185" si="18">E177*G177</f>
        <v>4.1000000000000005</v>
      </c>
      <c r="I177" s="108">
        <v>6.3</v>
      </c>
      <c r="J177" s="79">
        <v>6</v>
      </c>
      <c r="K177" s="80">
        <v>33</v>
      </c>
      <c r="L177" s="79">
        <v>210</v>
      </c>
      <c r="M177" s="7" t="s">
        <v>71</v>
      </c>
      <c r="N177" s="79"/>
    </row>
    <row r="178" spans="1:14" ht="15.9" customHeight="1" x14ac:dyDescent="0.3">
      <c r="A178" s="332"/>
      <c r="B178" s="321"/>
      <c r="C178" s="317"/>
      <c r="D178" s="83" t="s">
        <v>46</v>
      </c>
      <c r="E178" s="187">
        <v>2E-3</v>
      </c>
      <c r="F178" s="187">
        <v>2E-3</v>
      </c>
      <c r="G178" s="107">
        <v>920</v>
      </c>
      <c r="H178" s="84">
        <f t="shared" si="18"/>
        <v>1.84</v>
      </c>
      <c r="I178" s="108"/>
      <c r="J178" s="79"/>
      <c r="K178" s="80"/>
      <c r="L178" s="79"/>
      <c r="M178" s="7"/>
      <c r="N178" s="79"/>
    </row>
    <row r="179" spans="1:14" ht="15.9" customHeight="1" x14ac:dyDescent="0.3">
      <c r="A179" s="332"/>
      <c r="B179" s="321"/>
      <c r="C179" s="317"/>
      <c r="D179" s="83" t="s">
        <v>19</v>
      </c>
      <c r="E179" s="187">
        <v>0.03</v>
      </c>
      <c r="F179" s="187">
        <v>0.03</v>
      </c>
      <c r="G179" s="107">
        <v>82</v>
      </c>
      <c r="H179" s="109">
        <f t="shared" si="18"/>
        <v>2.46</v>
      </c>
      <c r="I179" s="108"/>
      <c r="J179" s="79"/>
      <c r="K179" s="80"/>
      <c r="L179" s="79"/>
      <c r="M179" s="7"/>
      <c r="N179" s="79"/>
    </row>
    <row r="180" spans="1:14" ht="15.9" customHeight="1" thickBot="1" x14ac:dyDescent="0.35">
      <c r="A180" s="332"/>
      <c r="B180" s="321"/>
      <c r="C180" s="317"/>
      <c r="D180" s="227" t="s">
        <v>45</v>
      </c>
      <c r="E180" s="187">
        <v>2E-3</v>
      </c>
      <c r="F180" s="187">
        <v>0.09</v>
      </c>
      <c r="G180" s="107">
        <v>19</v>
      </c>
      <c r="H180" s="84">
        <f t="shared" si="18"/>
        <v>3.7999999999999999E-2</v>
      </c>
      <c r="I180" s="108"/>
      <c r="J180" s="79"/>
      <c r="K180" s="80"/>
      <c r="L180" s="79"/>
      <c r="M180" s="7"/>
      <c r="N180" s="79"/>
    </row>
    <row r="181" spans="1:14" ht="15.9" customHeight="1" thickBot="1" x14ac:dyDescent="0.35">
      <c r="A181" s="332"/>
      <c r="B181" s="321"/>
      <c r="C181" s="317"/>
      <c r="D181" s="227"/>
      <c r="E181" s="186"/>
      <c r="F181" s="186"/>
      <c r="G181" s="228"/>
      <c r="H181" s="164"/>
      <c r="I181" s="108"/>
      <c r="J181" s="79"/>
      <c r="K181" s="80"/>
      <c r="L181" s="79"/>
      <c r="M181" s="7"/>
      <c r="N181" s="79"/>
    </row>
    <row r="182" spans="1:14" ht="15.9" customHeight="1" x14ac:dyDescent="0.3">
      <c r="A182" s="323">
        <v>2</v>
      </c>
      <c r="B182" s="314" t="s">
        <v>78</v>
      </c>
      <c r="C182" s="316">
        <v>50</v>
      </c>
      <c r="D182" s="74" t="s">
        <v>24</v>
      </c>
      <c r="E182" s="75">
        <v>0.05</v>
      </c>
      <c r="F182" s="76">
        <v>0.05</v>
      </c>
      <c r="G182" s="176">
        <v>60</v>
      </c>
      <c r="H182" s="114">
        <f t="shared" si="18"/>
        <v>3</v>
      </c>
      <c r="I182" s="100">
        <v>3.56</v>
      </c>
      <c r="J182" s="100">
        <v>1.32</v>
      </c>
      <c r="K182" s="183">
        <v>18.7</v>
      </c>
      <c r="L182" s="100">
        <v>106.4</v>
      </c>
      <c r="M182" s="184" t="s">
        <v>36</v>
      </c>
      <c r="N182" s="104"/>
    </row>
    <row r="183" spans="1:14" ht="15.9" customHeight="1" thickBot="1" x14ac:dyDescent="0.35">
      <c r="A183" s="327"/>
      <c r="B183" s="315"/>
      <c r="C183" s="317"/>
      <c r="D183" s="111"/>
      <c r="E183" s="80"/>
      <c r="F183" s="79"/>
      <c r="G183" s="112"/>
      <c r="H183" s="229"/>
      <c r="I183" s="108"/>
      <c r="J183" s="79"/>
      <c r="K183" s="80"/>
      <c r="L183" s="79"/>
      <c r="M183" s="7"/>
      <c r="N183" s="79"/>
    </row>
    <row r="184" spans="1:14" ht="15.9" customHeight="1" x14ac:dyDescent="0.3">
      <c r="A184" s="323">
        <v>3</v>
      </c>
      <c r="B184" s="314" t="s">
        <v>43</v>
      </c>
      <c r="C184" s="328" t="s">
        <v>25</v>
      </c>
      <c r="D184" s="170" t="s">
        <v>42</v>
      </c>
      <c r="E184" s="192">
        <v>1E-3</v>
      </c>
      <c r="F184" s="192">
        <v>1E-3</v>
      </c>
      <c r="G184" s="114">
        <v>820</v>
      </c>
      <c r="H184" s="143">
        <f t="shared" si="18"/>
        <v>0.82000000000000006</v>
      </c>
      <c r="I184" s="116"/>
      <c r="J184" s="116"/>
      <c r="K184" s="117"/>
      <c r="L184" s="116"/>
      <c r="M184" s="117"/>
      <c r="N184" s="104"/>
    </row>
    <row r="185" spans="1:14" ht="15.9" customHeight="1" x14ac:dyDescent="0.3">
      <c r="A185" s="327"/>
      <c r="B185" s="315"/>
      <c r="C185" s="329"/>
      <c r="D185" s="172" t="s">
        <v>34</v>
      </c>
      <c r="E185" s="194">
        <v>0.01</v>
      </c>
      <c r="F185" s="194">
        <v>0.01</v>
      </c>
      <c r="G185" s="86">
        <v>60</v>
      </c>
      <c r="H185" s="150">
        <f t="shared" si="18"/>
        <v>0.6</v>
      </c>
      <c r="I185" s="122">
        <v>0.4</v>
      </c>
      <c r="J185" s="123">
        <v>0.2</v>
      </c>
      <c r="K185" s="124">
        <v>21.6</v>
      </c>
      <c r="L185" s="123">
        <v>83.4</v>
      </c>
      <c r="M185" s="219" t="s">
        <v>56</v>
      </c>
      <c r="N185" s="79"/>
    </row>
    <row r="186" spans="1:14" ht="15.9" customHeight="1" thickBot="1" x14ac:dyDescent="0.35">
      <c r="A186" s="324"/>
      <c r="B186" s="325"/>
      <c r="C186" s="330"/>
      <c r="D186" s="173" t="s">
        <v>86</v>
      </c>
      <c r="E186" s="119"/>
      <c r="F186" s="119"/>
      <c r="G186" s="120"/>
      <c r="H186" s="153">
        <f>SUM(H176:H185)</f>
        <v>12.858000000000001</v>
      </c>
      <c r="I186" s="154"/>
      <c r="J186" s="154"/>
      <c r="K186" s="133"/>
      <c r="L186" s="154"/>
      <c r="M186" s="133"/>
      <c r="N186" s="18"/>
    </row>
    <row r="187" spans="1:14" ht="15.9" customHeight="1" x14ac:dyDescent="0.3">
      <c r="A187" s="26"/>
      <c r="B187" s="50" t="s">
        <v>73</v>
      </c>
      <c r="C187" s="50"/>
      <c r="D187" s="158"/>
      <c r="E187" s="50"/>
      <c r="F187" s="50"/>
      <c r="G187" s="81"/>
      <c r="H187" s="50"/>
      <c r="I187" s="50"/>
      <c r="J187" s="50"/>
      <c r="K187" s="50"/>
      <c r="L187" s="50"/>
      <c r="M187" s="50"/>
      <c r="N187" s="159"/>
    </row>
    <row r="188" spans="1:14" ht="15.9" customHeight="1" x14ac:dyDescent="0.3">
      <c r="A188" s="331">
        <v>1</v>
      </c>
      <c r="B188" s="321" t="s">
        <v>99</v>
      </c>
      <c r="C188" s="317" t="s">
        <v>83</v>
      </c>
      <c r="D188" s="74" t="s">
        <v>88</v>
      </c>
      <c r="E188" s="75">
        <v>0.04</v>
      </c>
      <c r="F188" s="76">
        <v>0.04</v>
      </c>
      <c r="G188" s="77">
        <v>490</v>
      </c>
      <c r="H188" s="78">
        <f>E188*G188</f>
        <v>19.600000000000001</v>
      </c>
      <c r="I188" s="79"/>
      <c r="J188" s="79"/>
      <c r="K188" s="80"/>
      <c r="L188" s="79"/>
      <c r="M188" s="7"/>
      <c r="N188" s="79" t="s">
        <v>17</v>
      </c>
    </row>
    <row r="189" spans="1:14" ht="15.9" customHeight="1" x14ac:dyDescent="0.3">
      <c r="A189" s="332"/>
      <c r="B189" s="321"/>
      <c r="C189" s="317"/>
      <c r="D189" s="74" t="s">
        <v>37</v>
      </c>
      <c r="E189" s="75">
        <v>3.0000000000000001E-3</v>
      </c>
      <c r="F189" s="76">
        <v>3.0000000000000001E-3</v>
      </c>
      <c r="G189" s="77">
        <v>19</v>
      </c>
      <c r="H189" s="78">
        <f t="shared" ref="H189:H198" si="19">E189*G189</f>
        <v>5.7000000000000002E-2</v>
      </c>
      <c r="I189" s="79"/>
      <c r="J189" s="79"/>
      <c r="K189" s="80"/>
      <c r="L189" s="79"/>
      <c r="M189" s="7"/>
      <c r="N189" s="79"/>
    </row>
    <row r="190" spans="1:14" ht="15.9" customHeight="1" x14ac:dyDescent="0.3">
      <c r="A190" s="332"/>
      <c r="B190" s="321"/>
      <c r="C190" s="317"/>
      <c r="D190" s="74" t="s">
        <v>49</v>
      </c>
      <c r="E190" s="75">
        <v>2E-3</v>
      </c>
      <c r="F190" s="76">
        <v>2E-3</v>
      </c>
      <c r="G190" s="77">
        <v>170</v>
      </c>
      <c r="H190" s="78">
        <f t="shared" si="19"/>
        <v>0.34</v>
      </c>
      <c r="I190" s="79">
        <v>9.73</v>
      </c>
      <c r="J190" s="79">
        <v>2.7</v>
      </c>
      <c r="K190" s="80">
        <v>1.87</v>
      </c>
      <c r="L190" s="79">
        <v>70.53</v>
      </c>
      <c r="M190" s="7" t="s">
        <v>54</v>
      </c>
      <c r="N190" s="79"/>
    </row>
    <row r="191" spans="1:14" ht="15.9" customHeight="1" x14ac:dyDescent="0.3">
      <c r="A191" s="332"/>
      <c r="B191" s="321"/>
      <c r="C191" s="317"/>
      <c r="D191" s="74" t="s">
        <v>40</v>
      </c>
      <c r="E191" s="75">
        <v>3.0000000000000001E-3</v>
      </c>
      <c r="F191" s="76">
        <v>3.0000000000000001E-3</v>
      </c>
      <c r="G191" s="77">
        <v>35</v>
      </c>
      <c r="H191" s="78">
        <f t="shared" si="19"/>
        <v>0.105</v>
      </c>
      <c r="I191" s="79"/>
      <c r="J191" s="79"/>
      <c r="K191" s="80"/>
      <c r="L191" s="79"/>
      <c r="M191" s="7"/>
      <c r="N191" s="79"/>
    </row>
    <row r="192" spans="1:14" ht="15.9" customHeight="1" x14ac:dyDescent="0.3">
      <c r="A192" s="332"/>
      <c r="B192" s="321"/>
      <c r="C192" s="317"/>
      <c r="D192" s="74" t="s">
        <v>22</v>
      </c>
      <c r="E192" s="75">
        <v>2E-3</v>
      </c>
      <c r="F192" s="76">
        <v>2E-3</v>
      </c>
      <c r="G192" s="77">
        <v>450</v>
      </c>
      <c r="H192" s="78">
        <f t="shared" si="19"/>
        <v>0.9</v>
      </c>
      <c r="I192" s="79"/>
      <c r="J192" s="79"/>
      <c r="K192" s="80"/>
      <c r="L192" s="79"/>
      <c r="M192" s="7"/>
      <c r="N192" s="79"/>
    </row>
    <row r="193" spans="1:14" ht="15.9" customHeight="1" x14ac:dyDescent="0.3">
      <c r="A193" s="332"/>
      <c r="B193" s="321"/>
      <c r="C193" s="317"/>
      <c r="D193" s="74" t="s">
        <v>24</v>
      </c>
      <c r="E193" s="75">
        <v>8.0000000000000002E-3</v>
      </c>
      <c r="F193" s="76">
        <v>8.0000000000000002E-3</v>
      </c>
      <c r="G193" s="77">
        <v>60</v>
      </c>
      <c r="H193" s="78">
        <f t="shared" si="19"/>
        <v>0.48</v>
      </c>
      <c r="I193" s="79"/>
      <c r="J193" s="79"/>
      <c r="K193" s="80"/>
      <c r="L193" s="79"/>
      <c r="M193" s="7"/>
      <c r="N193" s="79"/>
    </row>
    <row r="194" spans="1:14" ht="15.9" customHeight="1" x14ac:dyDescent="0.3">
      <c r="A194" s="332"/>
      <c r="B194" s="321"/>
      <c r="C194" s="317"/>
      <c r="D194" s="74" t="s">
        <v>20</v>
      </c>
      <c r="E194" s="75">
        <v>2E-3</v>
      </c>
      <c r="F194" s="76">
        <v>2E-3</v>
      </c>
      <c r="G194" s="77">
        <v>30</v>
      </c>
      <c r="H194" s="78">
        <f t="shared" si="19"/>
        <v>0.06</v>
      </c>
      <c r="I194" s="79"/>
      <c r="J194" s="79"/>
      <c r="K194" s="80"/>
      <c r="L194" s="79"/>
      <c r="M194" s="7"/>
      <c r="N194" s="79"/>
    </row>
    <row r="195" spans="1:14" ht="15.9" customHeight="1" x14ac:dyDescent="0.3">
      <c r="A195" s="332"/>
      <c r="B195" s="321"/>
      <c r="C195" s="317"/>
      <c r="D195" s="83" t="s">
        <v>38</v>
      </c>
      <c r="E195" s="187">
        <v>0.15</v>
      </c>
      <c r="F195" s="82">
        <v>0.15</v>
      </c>
      <c r="G195" s="84">
        <v>42</v>
      </c>
      <c r="H195" s="78">
        <f t="shared" si="19"/>
        <v>6.3</v>
      </c>
      <c r="I195" s="79">
        <v>3.15</v>
      </c>
      <c r="J195" s="79">
        <v>1.2</v>
      </c>
      <c r="K195" s="80">
        <v>22.05</v>
      </c>
      <c r="L195" s="79">
        <v>112.5</v>
      </c>
      <c r="M195" s="7" t="s">
        <v>48</v>
      </c>
      <c r="N195" s="79"/>
    </row>
    <row r="196" spans="1:14" ht="15.9" customHeight="1" x14ac:dyDescent="0.3">
      <c r="A196" s="332"/>
      <c r="B196" s="321"/>
      <c r="C196" s="317"/>
      <c r="D196" s="83" t="s">
        <v>19</v>
      </c>
      <c r="E196" s="187">
        <v>0.02</v>
      </c>
      <c r="F196" s="82">
        <v>0.02</v>
      </c>
      <c r="G196" s="84">
        <v>82</v>
      </c>
      <c r="H196" s="78">
        <f t="shared" si="19"/>
        <v>1.6400000000000001</v>
      </c>
      <c r="I196" s="79"/>
      <c r="J196" s="79"/>
      <c r="K196" s="80"/>
      <c r="L196" s="79"/>
      <c r="M196" s="7"/>
      <c r="N196" s="79"/>
    </row>
    <row r="197" spans="1:14" ht="15.9" customHeight="1" x14ac:dyDescent="0.3">
      <c r="A197" s="332"/>
      <c r="B197" s="321"/>
      <c r="C197" s="317"/>
      <c r="D197" s="83"/>
      <c r="E197" s="187"/>
      <c r="F197" s="82"/>
      <c r="G197" s="84"/>
      <c r="H197" s="78"/>
      <c r="I197" s="79"/>
      <c r="J197" s="79"/>
      <c r="K197" s="80"/>
      <c r="L197" s="79"/>
      <c r="M197" s="7"/>
      <c r="N197" s="79"/>
    </row>
    <row r="198" spans="1:14" ht="15.9" customHeight="1" thickBot="1" x14ac:dyDescent="0.35">
      <c r="A198" s="333"/>
      <c r="B198" s="321"/>
      <c r="C198" s="317"/>
      <c r="D198" s="87" t="s">
        <v>64</v>
      </c>
      <c r="E198" s="88">
        <v>2E-3</v>
      </c>
      <c r="F198" s="89">
        <v>2E-3</v>
      </c>
      <c r="G198" s="90">
        <v>191.59</v>
      </c>
      <c r="H198" s="91">
        <f t="shared" si="19"/>
        <v>0.38318000000000002</v>
      </c>
      <c r="I198" s="79"/>
      <c r="J198" s="79"/>
      <c r="K198" s="80"/>
      <c r="L198" s="79"/>
      <c r="M198" s="7"/>
      <c r="N198" s="79"/>
    </row>
    <row r="199" spans="1:14" ht="15.9" customHeight="1" x14ac:dyDescent="0.3">
      <c r="A199" s="323">
        <v>2</v>
      </c>
      <c r="B199" s="314" t="s">
        <v>74</v>
      </c>
      <c r="C199" s="316">
        <v>50</v>
      </c>
      <c r="D199" s="99" t="s">
        <v>24</v>
      </c>
      <c r="E199" s="183">
        <v>0.05</v>
      </c>
      <c r="F199" s="100">
        <v>0.05</v>
      </c>
      <c r="G199" s="142">
        <v>60</v>
      </c>
      <c r="H199" s="142">
        <f t="shared" ref="H199" si="20">E199*G199</f>
        <v>3</v>
      </c>
      <c r="I199" s="100">
        <v>3.56</v>
      </c>
      <c r="J199" s="100">
        <v>1.32</v>
      </c>
      <c r="K199" s="183">
        <v>18.7</v>
      </c>
      <c r="L199" s="100">
        <v>106.4</v>
      </c>
      <c r="M199" s="184" t="s">
        <v>36</v>
      </c>
      <c r="N199" s="104"/>
    </row>
    <row r="200" spans="1:14" ht="15.9" customHeight="1" thickBot="1" x14ac:dyDescent="0.35">
      <c r="A200" s="327"/>
      <c r="B200" s="315"/>
      <c r="C200" s="317"/>
      <c r="D200" s="163"/>
      <c r="E200" s="190"/>
      <c r="F200" s="18"/>
      <c r="G200" s="164"/>
      <c r="H200" s="164"/>
      <c r="I200" s="18"/>
      <c r="J200" s="18"/>
      <c r="K200" s="190"/>
      <c r="L200" s="18"/>
      <c r="M200" s="191"/>
      <c r="N200" s="18"/>
    </row>
    <row r="201" spans="1:14" ht="15.9" customHeight="1" x14ac:dyDescent="0.3">
      <c r="A201" s="318">
        <v>3</v>
      </c>
      <c r="B201" s="314" t="s">
        <v>43</v>
      </c>
      <c r="C201" s="320" t="s">
        <v>25</v>
      </c>
      <c r="D201" s="113" t="s">
        <v>42</v>
      </c>
      <c r="E201" s="192">
        <v>1E-3</v>
      </c>
      <c r="F201" s="192">
        <v>1E-3</v>
      </c>
      <c r="G201" s="114">
        <v>820</v>
      </c>
      <c r="H201" s="78">
        <f t="shared" ref="H201:H202" si="21">E201*G201</f>
        <v>0.82000000000000006</v>
      </c>
      <c r="I201" s="148"/>
      <c r="J201" s="148"/>
      <c r="K201" s="149"/>
      <c r="L201" s="148"/>
      <c r="M201" s="149"/>
      <c r="N201" s="79"/>
    </row>
    <row r="202" spans="1:14" ht="15.9" customHeight="1" thickBot="1" x14ac:dyDescent="0.35">
      <c r="A202" s="319"/>
      <c r="B202" s="315"/>
      <c r="C202" s="321"/>
      <c r="D202" s="96" t="s">
        <v>34</v>
      </c>
      <c r="E202" s="49">
        <v>0.01</v>
      </c>
      <c r="F202" s="49">
        <v>0.01</v>
      </c>
      <c r="G202" s="97">
        <v>60</v>
      </c>
      <c r="H202" s="91">
        <f t="shared" si="21"/>
        <v>0.6</v>
      </c>
      <c r="I202" s="122">
        <v>0.2</v>
      </c>
      <c r="J202" s="123">
        <v>0</v>
      </c>
      <c r="K202" s="124">
        <v>14</v>
      </c>
      <c r="L202" s="123">
        <v>56</v>
      </c>
      <c r="M202" s="219" t="s">
        <v>56</v>
      </c>
      <c r="N202" s="79"/>
    </row>
    <row r="203" spans="1:14" ht="16.5" customHeight="1" thickBot="1" x14ac:dyDescent="0.35">
      <c r="A203" s="270"/>
      <c r="B203" s="61"/>
      <c r="C203" s="61"/>
      <c r="D203" s="251" t="s">
        <v>86</v>
      </c>
      <c r="E203" s="252"/>
      <c r="F203" s="252"/>
      <c r="G203" s="253"/>
      <c r="H203" s="253">
        <f>SUM(H188:H202)</f>
        <v>34.285179999999997</v>
      </c>
      <c r="I203" s="254"/>
      <c r="J203" s="255"/>
      <c r="K203" s="254"/>
      <c r="L203" s="255"/>
      <c r="M203" s="254"/>
      <c r="N203" s="65"/>
    </row>
    <row r="204" spans="1:14" ht="18" customHeight="1" thickBot="1" x14ac:dyDescent="0.35">
      <c r="A204" s="30"/>
      <c r="B204" s="31" t="s">
        <v>23</v>
      </c>
      <c r="C204" s="31"/>
      <c r="D204" s="134"/>
      <c r="E204" s="135"/>
      <c r="F204" s="135"/>
      <c r="G204" s="136"/>
      <c r="H204" s="137">
        <f>H186+H203</f>
        <v>47.143180000000001</v>
      </c>
      <c r="I204" s="138">
        <f>SUM(I176:I203)</f>
        <v>26.9</v>
      </c>
      <c r="J204" s="138">
        <f>SUM(J176:J203)</f>
        <v>12.74</v>
      </c>
      <c r="K204" s="138">
        <f>SUM(K176:K203)</f>
        <v>129.92000000000002</v>
      </c>
      <c r="L204" s="138">
        <f>SUM(L176:L203)</f>
        <v>745.2299999999999</v>
      </c>
      <c r="M204" s="138"/>
      <c r="N204" s="141"/>
    </row>
    <row r="205" spans="1:14" ht="12" customHeight="1" x14ac:dyDescent="0.3">
      <c r="A205" s="34"/>
      <c r="B205" s="33"/>
      <c r="C205" s="34"/>
      <c r="D205" s="35"/>
      <c r="E205" s="34"/>
      <c r="F205" s="34"/>
      <c r="G205" s="9"/>
      <c r="H205" s="36"/>
      <c r="I205" s="9"/>
      <c r="J205" s="9"/>
      <c r="K205" s="9"/>
      <c r="L205" s="9"/>
      <c r="M205" s="9"/>
      <c r="N205" s="9"/>
    </row>
    <row r="206" spans="1:14" ht="12" customHeight="1" x14ac:dyDescent="0.3">
      <c r="A206" s="34"/>
      <c r="B206" s="33"/>
      <c r="C206" s="34"/>
      <c r="D206" s="35"/>
      <c r="E206" s="34"/>
      <c r="F206" s="34"/>
      <c r="G206" s="9"/>
      <c r="H206" s="36"/>
      <c r="I206" s="9"/>
      <c r="J206" s="9"/>
      <c r="K206" s="9"/>
      <c r="L206" s="9"/>
      <c r="M206" s="9"/>
      <c r="N206" s="9"/>
    </row>
    <row r="207" spans="1:14" ht="12" customHeight="1" x14ac:dyDescent="0.3">
      <c r="A207" s="34"/>
      <c r="B207" s="33"/>
      <c r="C207" s="34"/>
      <c r="D207" s="35"/>
      <c r="E207" s="34"/>
      <c r="F207" s="34"/>
      <c r="G207" s="36"/>
      <c r="H207" s="36"/>
      <c r="I207" s="9"/>
      <c r="J207" s="9"/>
      <c r="K207" s="9"/>
      <c r="L207" s="9"/>
      <c r="M207" s="9"/>
      <c r="N207" s="9"/>
    </row>
    <row r="208" spans="1:14" ht="12" customHeight="1" x14ac:dyDescent="0.3">
      <c r="A208" s="34"/>
      <c r="B208" s="33"/>
      <c r="C208" s="34"/>
      <c r="D208" s="35"/>
      <c r="E208" s="34"/>
      <c r="F208" s="34"/>
      <c r="G208" s="9"/>
      <c r="H208" s="36"/>
      <c r="I208" s="9"/>
      <c r="J208" s="9"/>
      <c r="K208" s="9"/>
      <c r="L208" s="9"/>
      <c r="M208" s="9"/>
      <c r="N208" s="9"/>
    </row>
    <row r="209" spans="1:14" ht="12" customHeight="1" x14ac:dyDescent="0.3">
      <c r="A209" s="34"/>
      <c r="B209" s="33"/>
      <c r="C209" s="34"/>
      <c r="D209" s="35"/>
      <c r="E209" s="34"/>
      <c r="F209" s="34"/>
      <c r="G209" s="9"/>
      <c r="H209" s="36"/>
      <c r="I209" s="9"/>
      <c r="J209" s="9"/>
      <c r="K209" s="9"/>
      <c r="L209" s="9"/>
      <c r="M209" s="9"/>
      <c r="N209" s="9"/>
    </row>
    <row r="210" spans="1:14" ht="12" customHeight="1" x14ac:dyDescent="0.3">
      <c r="A210" s="34"/>
      <c r="B210" s="33"/>
      <c r="C210" s="34"/>
      <c r="D210" s="35"/>
      <c r="E210" s="34"/>
      <c r="F210" s="34"/>
      <c r="G210" s="9"/>
      <c r="H210" s="36"/>
      <c r="I210" s="9"/>
      <c r="J210" s="9"/>
      <c r="K210" s="9"/>
      <c r="L210" s="9"/>
      <c r="M210" s="9"/>
      <c r="N210" s="9"/>
    </row>
    <row r="211" spans="1:14" ht="12" customHeight="1" x14ac:dyDescent="0.3">
      <c r="A211" s="34"/>
      <c r="B211" s="33"/>
      <c r="C211" s="34"/>
      <c r="D211" s="35"/>
      <c r="E211" s="34"/>
      <c r="F211" s="34"/>
      <c r="G211" s="9"/>
      <c r="H211" s="36"/>
      <c r="I211" s="9"/>
      <c r="J211" s="9"/>
      <c r="K211" s="9"/>
      <c r="L211" s="9"/>
      <c r="M211" s="9"/>
      <c r="N211" s="9"/>
    </row>
    <row r="212" spans="1:14" ht="12" customHeight="1" x14ac:dyDescent="0.3">
      <c r="A212" s="34"/>
      <c r="B212" s="33"/>
      <c r="C212" s="34"/>
      <c r="D212" s="35"/>
      <c r="E212" s="34"/>
      <c r="F212" s="34"/>
      <c r="G212" s="9"/>
      <c r="H212" s="36"/>
      <c r="I212" s="9"/>
      <c r="J212" s="9"/>
      <c r="K212" s="9"/>
      <c r="L212" s="9"/>
      <c r="M212" s="9"/>
      <c r="N212" s="9"/>
    </row>
    <row r="213" spans="1:14" ht="12" customHeight="1" x14ac:dyDescent="0.3">
      <c r="A213" s="34"/>
      <c r="B213" s="33"/>
      <c r="C213" s="34"/>
      <c r="D213" s="35"/>
      <c r="E213" s="34"/>
      <c r="F213" s="34"/>
      <c r="G213" s="9"/>
      <c r="H213" s="36"/>
      <c r="I213" s="9"/>
      <c r="J213" s="9"/>
      <c r="K213" s="9"/>
      <c r="L213" s="9"/>
      <c r="M213" s="9"/>
      <c r="N213" s="9"/>
    </row>
    <row r="214" spans="1:14" x14ac:dyDescent="0.3">
      <c r="A214" s="337" t="s">
        <v>100</v>
      </c>
      <c r="B214" s="338"/>
      <c r="C214" s="338"/>
      <c r="D214" s="338"/>
      <c r="E214" s="338"/>
      <c r="F214" s="338"/>
      <c r="G214" s="338"/>
      <c r="H214" s="338"/>
      <c r="I214" s="338"/>
      <c r="J214" s="338"/>
      <c r="K214" s="338"/>
      <c r="L214" s="338"/>
      <c r="M214" s="338"/>
      <c r="N214" s="339"/>
    </row>
    <row r="215" spans="1:14" ht="26.4" x14ac:dyDescent="0.3">
      <c r="A215" s="56" t="s">
        <v>0</v>
      </c>
      <c r="B215" s="194"/>
      <c r="C215" s="194" t="s">
        <v>1</v>
      </c>
      <c r="D215" s="93" t="s">
        <v>2</v>
      </c>
      <c r="E215" s="194" t="s">
        <v>3</v>
      </c>
      <c r="F215" s="194" t="s">
        <v>4</v>
      </c>
      <c r="G215" s="86" t="s">
        <v>5</v>
      </c>
      <c r="H215" s="194" t="s">
        <v>6</v>
      </c>
      <c r="I215" s="194" t="s">
        <v>7</v>
      </c>
      <c r="J215" s="95" t="s">
        <v>8</v>
      </c>
      <c r="K215" s="194" t="s">
        <v>9</v>
      </c>
      <c r="L215" s="194" t="s">
        <v>10</v>
      </c>
      <c r="M215" s="194" t="s">
        <v>11</v>
      </c>
      <c r="N215" s="195" t="s">
        <v>12</v>
      </c>
    </row>
    <row r="216" spans="1:14" ht="15" thickBot="1" x14ac:dyDescent="0.35">
      <c r="A216" s="54"/>
      <c r="B216" s="49" t="s">
        <v>13</v>
      </c>
      <c r="C216" s="194" t="s">
        <v>14</v>
      </c>
      <c r="D216" s="96"/>
      <c r="E216" s="49" t="s">
        <v>14</v>
      </c>
      <c r="F216" s="49" t="s">
        <v>14</v>
      </c>
      <c r="G216" s="97" t="s">
        <v>15</v>
      </c>
      <c r="H216" s="49" t="s">
        <v>16</v>
      </c>
      <c r="I216" s="49" t="s">
        <v>14</v>
      </c>
      <c r="J216" s="49" t="s">
        <v>14</v>
      </c>
      <c r="K216" s="49" t="s">
        <v>14</v>
      </c>
      <c r="L216" s="49" t="s">
        <v>14</v>
      </c>
      <c r="M216" s="49"/>
      <c r="N216" s="98"/>
    </row>
    <row r="217" spans="1:14" x14ac:dyDescent="0.3">
      <c r="A217" s="340">
        <v>1</v>
      </c>
      <c r="B217" s="320" t="s">
        <v>115</v>
      </c>
      <c r="C217" s="322" t="s">
        <v>79</v>
      </c>
      <c r="D217" s="99"/>
      <c r="E217" s="183"/>
      <c r="F217" s="100"/>
      <c r="G217" s="101"/>
      <c r="H217" s="142"/>
      <c r="I217" s="103"/>
      <c r="J217" s="104"/>
      <c r="K217" s="105"/>
      <c r="L217" s="104"/>
      <c r="M217" s="106"/>
      <c r="N217" s="79" t="s">
        <v>17</v>
      </c>
    </row>
    <row r="218" spans="1:14" x14ac:dyDescent="0.3">
      <c r="A218" s="332"/>
      <c r="B218" s="321"/>
      <c r="C218" s="317"/>
      <c r="D218" s="74" t="s">
        <v>24</v>
      </c>
      <c r="E218" s="75">
        <v>0.05</v>
      </c>
      <c r="F218" s="75">
        <v>0.05</v>
      </c>
      <c r="G218" s="176">
        <v>60</v>
      </c>
      <c r="H218" s="109">
        <f>E218*G218</f>
        <v>3</v>
      </c>
      <c r="I218" s="108">
        <v>7.53</v>
      </c>
      <c r="J218" s="79">
        <v>10.95</v>
      </c>
      <c r="K218" s="80">
        <v>7.5</v>
      </c>
      <c r="L218" s="79">
        <v>229.6</v>
      </c>
      <c r="M218" s="7" t="s">
        <v>71</v>
      </c>
      <c r="N218" s="79"/>
    </row>
    <row r="219" spans="1:14" x14ac:dyDescent="0.3">
      <c r="A219" s="332"/>
      <c r="B219" s="321"/>
      <c r="C219" s="317"/>
      <c r="D219" s="83" t="s">
        <v>46</v>
      </c>
      <c r="E219" s="286">
        <v>0.01</v>
      </c>
      <c r="F219" s="286">
        <v>0.01</v>
      </c>
      <c r="G219" s="107">
        <v>920</v>
      </c>
      <c r="H219" s="109">
        <f t="shared" ref="H219" si="22">E219*G219</f>
        <v>9.2000000000000011</v>
      </c>
      <c r="I219" s="108"/>
      <c r="J219" s="79"/>
      <c r="K219" s="80"/>
      <c r="L219" s="79"/>
      <c r="M219" s="7"/>
      <c r="N219" s="79"/>
    </row>
    <row r="220" spans="1:14" x14ac:dyDescent="0.3">
      <c r="A220" s="332"/>
      <c r="B220" s="321"/>
      <c r="C220" s="317"/>
      <c r="D220" s="83"/>
      <c r="E220" s="187"/>
      <c r="F220" s="187"/>
      <c r="G220" s="107"/>
      <c r="H220" s="109"/>
      <c r="I220" s="108"/>
      <c r="J220" s="79"/>
      <c r="K220" s="80"/>
      <c r="L220" s="79"/>
      <c r="M220" s="7"/>
      <c r="N220" s="79"/>
    </row>
    <row r="221" spans="1:14" x14ac:dyDescent="0.3">
      <c r="A221" s="332"/>
      <c r="B221" s="321"/>
      <c r="C221" s="317"/>
      <c r="D221" s="83"/>
      <c r="E221" s="187"/>
      <c r="F221" s="187"/>
      <c r="G221" s="107"/>
      <c r="H221" s="84"/>
      <c r="I221" s="108"/>
      <c r="J221" s="79"/>
      <c r="K221" s="80"/>
      <c r="L221" s="79"/>
      <c r="M221" s="7"/>
      <c r="N221" s="79"/>
    </row>
    <row r="222" spans="1:14" ht="15" thickBot="1" x14ac:dyDescent="0.35">
      <c r="A222" s="332"/>
      <c r="B222" s="321"/>
      <c r="C222" s="317"/>
      <c r="D222" s="227"/>
      <c r="E222" s="186"/>
      <c r="F222" s="186"/>
      <c r="G222" s="228"/>
      <c r="H222" s="109"/>
      <c r="I222" s="108"/>
      <c r="J222" s="79"/>
      <c r="K222" s="80"/>
      <c r="L222" s="79"/>
      <c r="M222" s="7"/>
      <c r="N222" s="79"/>
    </row>
    <row r="223" spans="1:14" x14ac:dyDescent="0.3">
      <c r="A223" s="323"/>
      <c r="B223" s="314"/>
      <c r="C223" s="316"/>
      <c r="D223" s="74"/>
      <c r="E223" s="75"/>
      <c r="F223" s="76"/>
      <c r="G223" s="176"/>
      <c r="H223" s="142"/>
      <c r="I223" s="104"/>
      <c r="J223" s="104"/>
      <c r="K223" s="105"/>
      <c r="L223" s="104"/>
      <c r="M223" s="106"/>
      <c r="N223" s="104"/>
    </row>
    <row r="224" spans="1:14" ht="15" thickBot="1" x14ac:dyDescent="0.35">
      <c r="A224" s="324"/>
      <c r="B224" s="325"/>
      <c r="C224" s="326"/>
      <c r="D224" s="111"/>
      <c r="E224" s="80"/>
      <c r="F224" s="79"/>
      <c r="G224" s="112"/>
      <c r="H224" s="164"/>
      <c r="I224" s="19"/>
      <c r="J224" s="79"/>
      <c r="K224" s="80"/>
      <c r="L224" s="79"/>
      <c r="M224" s="7"/>
      <c r="N224" s="79"/>
    </row>
    <row r="225" spans="1:14" x14ac:dyDescent="0.3">
      <c r="A225" s="323">
        <v>3</v>
      </c>
      <c r="B225" s="314" t="s">
        <v>43</v>
      </c>
      <c r="C225" s="328" t="s">
        <v>25</v>
      </c>
      <c r="D225" s="170" t="s">
        <v>42</v>
      </c>
      <c r="E225" s="192">
        <v>1E-3</v>
      </c>
      <c r="F225" s="192">
        <v>1E-3</v>
      </c>
      <c r="G225" s="171">
        <v>820</v>
      </c>
      <c r="H225" s="77">
        <f>E225*G225</f>
        <v>0.82000000000000006</v>
      </c>
      <c r="I225" s="149"/>
      <c r="J225" s="116"/>
      <c r="K225" s="117"/>
      <c r="L225" s="116"/>
      <c r="M225" s="117"/>
      <c r="N225" s="104"/>
    </row>
    <row r="226" spans="1:14" x14ac:dyDescent="0.3">
      <c r="A226" s="327"/>
      <c r="B226" s="315"/>
      <c r="C226" s="329"/>
      <c r="D226" s="172" t="s">
        <v>34</v>
      </c>
      <c r="E226" s="194">
        <v>0.01</v>
      </c>
      <c r="F226" s="194">
        <v>0.01</v>
      </c>
      <c r="G226" s="85">
        <v>60</v>
      </c>
      <c r="H226" s="112">
        <f t="shared" ref="H226" si="23">E226*G226</f>
        <v>0.6</v>
      </c>
      <c r="I226" s="122">
        <v>0.4</v>
      </c>
      <c r="J226" s="123">
        <v>0.2</v>
      </c>
      <c r="K226" s="124">
        <v>21.6</v>
      </c>
      <c r="L226" s="123">
        <v>83.4</v>
      </c>
      <c r="M226" s="219" t="s">
        <v>56</v>
      </c>
      <c r="N226" s="193"/>
    </row>
    <row r="227" spans="1:14" ht="15" thickBot="1" x14ac:dyDescent="0.35">
      <c r="A227" s="324"/>
      <c r="B227" s="325"/>
      <c r="C227" s="330"/>
      <c r="D227" s="173" t="s">
        <v>86</v>
      </c>
      <c r="E227" s="119"/>
      <c r="F227" s="119"/>
      <c r="G227" s="121"/>
      <c r="H227" s="92">
        <f>SUM(H217:H226)</f>
        <v>13.620000000000001</v>
      </c>
      <c r="I227" s="133"/>
      <c r="J227" s="154"/>
      <c r="K227" s="133"/>
      <c r="L227" s="154"/>
      <c r="M227" s="133"/>
      <c r="N227" s="18"/>
    </row>
    <row r="228" spans="1:14" x14ac:dyDescent="0.3">
      <c r="A228" s="55"/>
      <c r="B228" s="7"/>
      <c r="C228" s="7"/>
      <c r="D228" s="155"/>
      <c r="E228" s="7"/>
      <c r="F228" s="7"/>
      <c r="G228" s="22"/>
      <c r="H228" s="22"/>
      <c r="I228" s="156"/>
      <c r="J228" s="156"/>
      <c r="K228" s="156"/>
      <c r="L228" s="156"/>
      <c r="M228" s="156"/>
      <c r="N228" s="198"/>
    </row>
    <row r="229" spans="1:14" ht="17.25" customHeight="1" x14ac:dyDescent="0.3">
      <c r="A229" s="55"/>
      <c r="B229" s="50" t="s">
        <v>73</v>
      </c>
      <c r="C229" s="50"/>
      <c r="D229" s="158"/>
      <c r="E229" s="50"/>
      <c r="F229" s="50"/>
      <c r="G229" s="81"/>
      <c r="H229" s="50"/>
      <c r="I229" s="50"/>
      <c r="J229" s="50"/>
      <c r="K229" s="50"/>
      <c r="L229" s="50"/>
      <c r="M229" s="50"/>
      <c r="N229" s="159"/>
    </row>
    <row r="230" spans="1:14" ht="19.5" customHeight="1" x14ac:dyDescent="0.3">
      <c r="A230" s="331">
        <v>1</v>
      </c>
      <c r="B230" s="321" t="s">
        <v>129</v>
      </c>
      <c r="C230" s="317" t="s">
        <v>82</v>
      </c>
      <c r="D230" s="74" t="s">
        <v>130</v>
      </c>
      <c r="E230" s="75">
        <v>0.06</v>
      </c>
      <c r="F230" s="76">
        <v>0.06</v>
      </c>
      <c r="G230" s="77">
        <v>490</v>
      </c>
      <c r="H230" s="78">
        <f>E230*G230</f>
        <v>29.4</v>
      </c>
      <c r="I230" s="79"/>
      <c r="J230" s="79"/>
      <c r="K230" s="80"/>
      <c r="L230" s="79"/>
      <c r="M230" s="7"/>
      <c r="N230" s="79" t="s">
        <v>17</v>
      </c>
    </row>
    <row r="231" spans="1:14" ht="12.75" customHeight="1" x14ac:dyDescent="0.3">
      <c r="A231" s="332"/>
      <c r="B231" s="321"/>
      <c r="C231" s="317"/>
      <c r="D231" s="74" t="s">
        <v>24</v>
      </c>
      <c r="E231" s="75">
        <v>8.0000000000000002E-3</v>
      </c>
      <c r="F231" s="76">
        <v>8.0000000000000002E-3</v>
      </c>
      <c r="G231" s="77">
        <v>60</v>
      </c>
      <c r="H231" s="78">
        <f t="shared" ref="H231:H233" si="24">E231*G231</f>
        <v>0.48</v>
      </c>
      <c r="I231" s="79"/>
      <c r="J231" s="79"/>
      <c r="K231" s="80"/>
      <c r="L231" s="79"/>
      <c r="M231" s="7"/>
      <c r="N231" s="79"/>
    </row>
    <row r="232" spans="1:14" ht="13.5" customHeight="1" x14ac:dyDescent="0.3">
      <c r="A232" s="332"/>
      <c r="B232" s="321"/>
      <c r="C232" s="317"/>
      <c r="D232" s="74" t="s">
        <v>49</v>
      </c>
      <c r="E232" s="75">
        <v>5.0000000000000001E-3</v>
      </c>
      <c r="F232" s="76">
        <v>5.0000000000000001E-3</v>
      </c>
      <c r="G232" s="77">
        <v>170</v>
      </c>
      <c r="H232" s="78">
        <f t="shared" si="24"/>
        <v>0.85</v>
      </c>
      <c r="I232" s="79"/>
      <c r="J232" s="79"/>
      <c r="K232" s="80"/>
      <c r="L232" s="79"/>
      <c r="M232" s="7"/>
      <c r="N232" s="79"/>
    </row>
    <row r="233" spans="1:14" ht="15.75" customHeight="1" x14ac:dyDescent="0.3">
      <c r="A233" s="332"/>
      <c r="B233" s="321"/>
      <c r="C233" s="317"/>
      <c r="D233" s="87" t="s">
        <v>106</v>
      </c>
      <c r="E233" s="88">
        <v>2E-3</v>
      </c>
      <c r="F233" s="89">
        <v>2E-3</v>
      </c>
      <c r="G233" s="90">
        <v>191.59</v>
      </c>
      <c r="H233" s="91">
        <f t="shared" si="24"/>
        <v>0.38318000000000002</v>
      </c>
      <c r="I233" s="79"/>
      <c r="J233" s="79"/>
      <c r="K233" s="80"/>
      <c r="L233" s="79"/>
      <c r="M233" s="7"/>
      <c r="N233" s="79"/>
    </row>
    <row r="234" spans="1:14" hidden="1" x14ac:dyDescent="0.3">
      <c r="A234" s="332"/>
      <c r="B234" s="321"/>
      <c r="C234" s="317"/>
      <c r="D234" s="74" t="s">
        <v>40</v>
      </c>
      <c r="E234" s="75">
        <v>3.0000000000000001E-3</v>
      </c>
      <c r="F234" s="76">
        <v>3.0000000000000001E-3</v>
      </c>
      <c r="G234" s="77">
        <v>30</v>
      </c>
      <c r="H234" s="78">
        <f t="shared" ref="H234:H236" si="25">E234*G234</f>
        <v>0.09</v>
      </c>
      <c r="I234" s="79"/>
      <c r="J234" s="79"/>
      <c r="K234" s="80"/>
      <c r="L234" s="79"/>
      <c r="M234" s="7"/>
      <c r="N234" s="79"/>
    </row>
    <row r="235" spans="1:14" hidden="1" x14ac:dyDescent="0.3">
      <c r="A235" s="332"/>
      <c r="B235" s="321"/>
      <c r="C235" s="317"/>
      <c r="D235" s="74" t="s">
        <v>22</v>
      </c>
      <c r="E235" s="75">
        <v>3.0000000000000001E-3</v>
      </c>
      <c r="F235" s="76">
        <v>3.0000000000000001E-3</v>
      </c>
      <c r="G235" s="77">
        <v>200</v>
      </c>
      <c r="H235" s="78">
        <f t="shared" si="25"/>
        <v>0.6</v>
      </c>
      <c r="I235" s="79"/>
      <c r="J235" s="79"/>
      <c r="K235" s="80"/>
      <c r="L235" s="79"/>
      <c r="M235" s="7"/>
      <c r="N235" s="79"/>
    </row>
    <row r="236" spans="1:14" x14ac:dyDescent="0.3">
      <c r="A236" s="332"/>
      <c r="B236" s="321"/>
      <c r="C236" s="317"/>
      <c r="D236" s="74" t="s">
        <v>94</v>
      </c>
      <c r="E236" s="75">
        <v>0.04</v>
      </c>
      <c r="F236" s="76">
        <v>0.04</v>
      </c>
      <c r="G236" s="77">
        <v>41</v>
      </c>
      <c r="H236" s="78">
        <f t="shared" si="25"/>
        <v>1.6400000000000001</v>
      </c>
      <c r="I236" s="79"/>
      <c r="J236" s="79">
        <v>1.35</v>
      </c>
      <c r="K236" s="80">
        <v>38.25</v>
      </c>
      <c r="L236" s="79">
        <v>189.15</v>
      </c>
      <c r="M236" s="7" t="s">
        <v>35</v>
      </c>
      <c r="N236" s="79"/>
    </row>
    <row r="237" spans="1:14" x14ac:dyDescent="0.3">
      <c r="A237" s="332"/>
      <c r="B237" s="321"/>
      <c r="C237" s="317"/>
      <c r="D237" s="83" t="s">
        <v>46</v>
      </c>
      <c r="E237" s="287">
        <v>5.0000000000000001E-3</v>
      </c>
      <c r="F237" s="82">
        <v>5.0000000000000001E-3</v>
      </c>
      <c r="G237" s="84">
        <v>920</v>
      </c>
      <c r="H237" s="78">
        <f t="shared" ref="H237:H238" si="26">E237*G237</f>
        <v>4.6000000000000005</v>
      </c>
      <c r="I237" s="79"/>
      <c r="J237" s="79"/>
      <c r="K237" s="80"/>
      <c r="L237" s="79"/>
      <c r="M237" s="7"/>
      <c r="N237" s="79"/>
    </row>
    <row r="238" spans="1:14" x14ac:dyDescent="0.3">
      <c r="A238" s="332"/>
      <c r="B238" s="321"/>
      <c r="C238" s="317"/>
      <c r="D238" s="74" t="s">
        <v>37</v>
      </c>
      <c r="E238" s="75">
        <v>2E-3</v>
      </c>
      <c r="F238" s="76">
        <v>2E-3</v>
      </c>
      <c r="G238" s="77">
        <v>19</v>
      </c>
      <c r="H238" s="78">
        <f t="shared" si="26"/>
        <v>3.7999999999999999E-2</v>
      </c>
      <c r="I238" s="79"/>
      <c r="J238" s="79"/>
      <c r="K238" s="80"/>
      <c r="L238" s="79"/>
      <c r="M238" s="7"/>
      <c r="N238" s="79"/>
    </row>
    <row r="239" spans="1:14" x14ac:dyDescent="0.3">
      <c r="A239" s="332"/>
      <c r="B239" s="321"/>
      <c r="C239" s="317"/>
      <c r="D239" s="74" t="s">
        <v>20</v>
      </c>
      <c r="E239" s="75">
        <v>2E-3</v>
      </c>
      <c r="F239" s="76">
        <v>2E-3</v>
      </c>
      <c r="G239" s="77">
        <v>30</v>
      </c>
      <c r="H239" s="78">
        <f t="shared" ref="H239" si="27">E239*G239</f>
        <v>0.06</v>
      </c>
      <c r="I239" s="79"/>
      <c r="J239" s="79"/>
      <c r="K239" s="80"/>
      <c r="L239" s="79"/>
      <c r="M239" s="7"/>
      <c r="N239" s="79"/>
    </row>
    <row r="240" spans="1:14" ht="15" thickBot="1" x14ac:dyDescent="0.35">
      <c r="A240" s="333"/>
      <c r="B240" s="321"/>
      <c r="C240" s="317"/>
      <c r="D240" s="87"/>
      <c r="E240" s="88"/>
      <c r="F240" s="89"/>
      <c r="G240" s="90"/>
      <c r="H240" s="91"/>
      <c r="I240" s="79"/>
      <c r="J240" s="79"/>
      <c r="K240" s="80"/>
      <c r="L240" s="79"/>
      <c r="M240" s="7"/>
      <c r="N240" s="79"/>
    </row>
    <row r="241" spans="1:14" x14ac:dyDescent="0.3">
      <c r="A241" s="323">
        <v>2</v>
      </c>
      <c r="B241" s="314" t="s">
        <v>74</v>
      </c>
      <c r="C241" s="316">
        <v>60</v>
      </c>
      <c r="D241" s="99" t="s">
        <v>24</v>
      </c>
      <c r="E241" s="183">
        <v>0.06</v>
      </c>
      <c r="F241" s="100">
        <v>0.06</v>
      </c>
      <c r="G241" s="142">
        <v>60</v>
      </c>
      <c r="H241" s="142">
        <f t="shared" ref="H241" si="28">E241*G241</f>
        <v>3.5999999999999996</v>
      </c>
      <c r="I241" s="100">
        <v>3.56</v>
      </c>
      <c r="J241" s="100">
        <v>1.32</v>
      </c>
      <c r="K241" s="183">
        <v>18.7</v>
      </c>
      <c r="L241" s="100">
        <v>106.4</v>
      </c>
      <c r="M241" s="184" t="s">
        <v>36</v>
      </c>
      <c r="N241" s="104"/>
    </row>
    <row r="242" spans="1:14" ht="15" thickBot="1" x14ac:dyDescent="0.35">
      <c r="A242" s="324"/>
      <c r="B242" s="325"/>
      <c r="C242" s="326"/>
      <c r="D242" s="163"/>
      <c r="E242" s="190"/>
      <c r="F242" s="18"/>
      <c r="G242" s="164"/>
      <c r="H242" s="164"/>
      <c r="I242" s="18"/>
      <c r="J242" s="18"/>
      <c r="K242" s="190"/>
      <c r="L242" s="18"/>
      <c r="M242" s="191"/>
      <c r="N242" s="18"/>
    </row>
    <row r="243" spans="1:14" x14ac:dyDescent="0.3">
      <c r="A243" s="318">
        <v>3</v>
      </c>
      <c r="B243" s="314" t="s">
        <v>43</v>
      </c>
      <c r="C243" s="320" t="s">
        <v>25</v>
      </c>
      <c r="D243" s="113" t="s">
        <v>42</v>
      </c>
      <c r="E243" s="192">
        <v>1E-3</v>
      </c>
      <c r="F243" s="192">
        <v>1E-3</v>
      </c>
      <c r="G243" s="114">
        <v>820</v>
      </c>
      <c r="H243" s="78">
        <f t="shared" ref="H243:H244" si="29">E243*G243</f>
        <v>0.82000000000000006</v>
      </c>
      <c r="I243" s="148"/>
      <c r="J243" s="148"/>
      <c r="K243" s="149"/>
      <c r="L243" s="148"/>
      <c r="M243" s="149"/>
      <c r="N243" s="79"/>
    </row>
    <row r="244" spans="1:14" ht="15" thickBot="1" x14ac:dyDescent="0.35">
      <c r="A244" s="319"/>
      <c r="B244" s="315"/>
      <c r="C244" s="321"/>
      <c r="D244" s="96" t="s">
        <v>34</v>
      </c>
      <c r="E244" s="49">
        <v>1.4999999999999999E-2</v>
      </c>
      <c r="F244" s="49">
        <v>1.4999999999999999E-2</v>
      </c>
      <c r="G244" s="97">
        <v>60</v>
      </c>
      <c r="H244" s="22">
        <f t="shared" si="29"/>
        <v>0.89999999999999991</v>
      </c>
      <c r="I244" s="272">
        <v>0.2</v>
      </c>
      <c r="J244" s="261">
        <v>0</v>
      </c>
      <c r="K244" s="273">
        <v>14</v>
      </c>
      <c r="L244" s="261">
        <v>56</v>
      </c>
      <c r="M244" s="274" t="s">
        <v>56</v>
      </c>
      <c r="N244" s="275"/>
    </row>
    <row r="245" spans="1:14" ht="15" thickBot="1" x14ac:dyDescent="0.35">
      <c r="A245" s="270"/>
      <c r="B245" s="61"/>
      <c r="C245" s="61"/>
      <c r="D245" s="251" t="s">
        <v>86</v>
      </c>
      <c r="E245" s="252"/>
      <c r="F245" s="252"/>
      <c r="G245" s="253"/>
      <c r="H245" s="253">
        <f>SUM(H230:H244)</f>
        <v>43.461179999999999</v>
      </c>
      <c r="I245" s="254"/>
      <c r="J245" s="255"/>
      <c r="K245" s="254"/>
      <c r="L245" s="255"/>
      <c r="M245" s="254"/>
      <c r="N245" s="65"/>
    </row>
    <row r="246" spans="1:14" ht="15" thickBot="1" x14ac:dyDescent="0.35">
      <c r="A246" s="30"/>
      <c r="B246" s="31" t="s">
        <v>23</v>
      </c>
      <c r="C246" s="31"/>
      <c r="D246" s="134"/>
      <c r="E246" s="135"/>
      <c r="F246" s="135"/>
      <c r="G246" s="136"/>
      <c r="H246" s="137">
        <f>H227+H245</f>
        <v>57.081180000000003</v>
      </c>
      <c r="I246" s="138">
        <f>SUM(I217:I245)</f>
        <v>11.69</v>
      </c>
      <c r="J246" s="139">
        <f>SUM(J217:J245)</f>
        <v>13.819999999999999</v>
      </c>
      <c r="K246" s="139">
        <f>SUM(K217:K245)</f>
        <v>100.05</v>
      </c>
      <c r="L246" s="139">
        <f>SUM(L217:L245)</f>
        <v>664.55</v>
      </c>
      <c r="M246" s="138"/>
      <c r="N246" s="141"/>
    </row>
    <row r="248" spans="1:14" x14ac:dyDescent="0.3">
      <c r="E248" s="34"/>
      <c r="F248" s="34"/>
      <c r="G248" s="36"/>
      <c r="H248" s="36"/>
      <c r="I248" s="52"/>
    </row>
    <row r="249" spans="1:14" x14ac:dyDescent="0.3">
      <c r="E249" s="33" t="s">
        <v>86</v>
      </c>
      <c r="F249" s="33"/>
      <c r="G249" s="232"/>
      <c r="H249" s="232">
        <f>H246+H204+H163+H120+H75+H30</f>
        <v>324.87331</v>
      </c>
      <c r="I249" s="285">
        <f>H249/6</f>
        <v>54.14555166666667</v>
      </c>
      <c r="J249" s="57" t="s">
        <v>103</v>
      </c>
      <c r="K249" s="57"/>
      <c r="L249" s="57">
        <f>L30+L75+L120+L163+L204+L246</f>
        <v>4427.1000000000004</v>
      </c>
      <c r="M249" s="57">
        <f>L249/6</f>
        <v>737.85</v>
      </c>
      <c r="N249" s="57" t="s">
        <v>104</v>
      </c>
    </row>
  </sheetData>
  <mergeCells count="110">
    <mergeCell ref="A243:A244"/>
    <mergeCell ref="B243:B244"/>
    <mergeCell ref="C243:C244"/>
    <mergeCell ref="A225:A227"/>
    <mergeCell ref="B225:B227"/>
    <mergeCell ref="C225:C227"/>
    <mergeCell ref="A230:A240"/>
    <mergeCell ref="B230:B240"/>
    <mergeCell ref="C230:C240"/>
    <mergeCell ref="A53:A54"/>
    <mergeCell ref="B53:B54"/>
    <mergeCell ref="C53:C54"/>
    <mergeCell ref="A55:A57"/>
    <mergeCell ref="B55:B57"/>
    <mergeCell ref="C55:C57"/>
    <mergeCell ref="A188:A198"/>
    <mergeCell ref="A241:A242"/>
    <mergeCell ref="B241:B242"/>
    <mergeCell ref="C241:C242"/>
    <mergeCell ref="A59:A69"/>
    <mergeCell ref="B59:B69"/>
    <mergeCell ref="C59:C69"/>
    <mergeCell ref="A214:N214"/>
    <mergeCell ref="A217:A222"/>
    <mergeCell ref="B217:B222"/>
    <mergeCell ref="C217:C222"/>
    <mergeCell ref="A223:A224"/>
    <mergeCell ref="B223:B224"/>
    <mergeCell ref="C223:C224"/>
    <mergeCell ref="B160:B161"/>
    <mergeCell ref="C160:C161"/>
    <mergeCell ref="A176:A181"/>
    <mergeCell ref="B176:B181"/>
    <mergeCell ref="A117:A118"/>
    <mergeCell ref="B117:B118"/>
    <mergeCell ref="C117:C118"/>
    <mergeCell ref="A71:A72"/>
    <mergeCell ref="B71:B72"/>
    <mergeCell ref="A131:N131"/>
    <mergeCell ref="A107:A115"/>
    <mergeCell ref="B107:B115"/>
    <mergeCell ref="C107:C115"/>
    <mergeCell ref="C71:C72"/>
    <mergeCell ref="A93:N93"/>
    <mergeCell ref="A96:A101"/>
    <mergeCell ref="B96:B101"/>
    <mergeCell ref="C96:C101"/>
    <mergeCell ref="A92:N92"/>
    <mergeCell ref="A121:B122"/>
    <mergeCell ref="C12:C13"/>
    <mergeCell ref="A45:N45"/>
    <mergeCell ref="A48:A52"/>
    <mergeCell ref="B48:B52"/>
    <mergeCell ref="C48:C52"/>
    <mergeCell ref="A14:A16"/>
    <mergeCell ref="B14:B16"/>
    <mergeCell ref="C14:C16"/>
    <mergeCell ref="A44:N44"/>
    <mergeCell ref="C27:C28"/>
    <mergeCell ref="A18:A24"/>
    <mergeCell ref="B18:B24"/>
    <mergeCell ref="C18:C24"/>
    <mergeCell ref="A25:A26"/>
    <mergeCell ref="B27:B28"/>
    <mergeCell ref="A4:N4"/>
    <mergeCell ref="A5:N5"/>
    <mergeCell ref="A8:A11"/>
    <mergeCell ref="B8:B11"/>
    <mergeCell ref="C8:C11"/>
    <mergeCell ref="B25:B26"/>
    <mergeCell ref="C25:C26"/>
    <mergeCell ref="A27:A28"/>
    <mergeCell ref="A182:A183"/>
    <mergeCell ref="B182:B183"/>
    <mergeCell ref="C182:C183"/>
    <mergeCell ref="A158:A159"/>
    <mergeCell ref="A173:N173"/>
    <mergeCell ref="B158:B159"/>
    <mergeCell ref="C158:C159"/>
    <mergeCell ref="A160:A161"/>
    <mergeCell ref="A103:A105"/>
    <mergeCell ref="B103:B105"/>
    <mergeCell ref="C103:C105"/>
    <mergeCell ref="A132:N132"/>
    <mergeCell ref="A135:A140"/>
    <mergeCell ref="B135:B140"/>
    <mergeCell ref="A12:A13"/>
    <mergeCell ref="B12:B13"/>
    <mergeCell ref="B199:B200"/>
    <mergeCell ref="C199:C200"/>
    <mergeCell ref="A201:A202"/>
    <mergeCell ref="B201:B202"/>
    <mergeCell ref="C201:C202"/>
    <mergeCell ref="C135:C140"/>
    <mergeCell ref="A141:A142"/>
    <mergeCell ref="B141:B142"/>
    <mergeCell ref="C141:C142"/>
    <mergeCell ref="A143:A145"/>
    <mergeCell ref="B143:B145"/>
    <mergeCell ref="C143:C145"/>
    <mergeCell ref="A148:A157"/>
    <mergeCell ref="B148:B157"/>
    <mergeCell ref="C148:C157"/>
    <mergeCell ref="B188:B198"/>
    <mergeCell ref="C188:C198"/>
    <mergeCell ref="A199:A200"/>
    <mergeCell ref="A184:A186"/>
    <mergeCell ref="B184:B186"/>
    <mergeCell ref="C184:C186"/>
    <mergeCell ref="C176:C181"/>
  </mergeCells>
  <pageMargins left="0" right="0" top="0" bottom="0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3"/>
  <sheetViews>
    <sheetView topLeftCell="A197" zoomScale="98" zoomScaleNormal="98" workbookViewId="0">
      <selection activeCell="R206" sqref="R206"/>
    </sheetView>
  </sheetViews>
  <sheetFormatPr defaultRowHeight="14.4" x14ac:dyDescent="0.3"/>
  <cols>
    <col min="1" max="1" width="3.5546875" customWidth="1"/>
    <col min="2" max="2" width="17" customWidth="1"/>
    <col min="4" max="4" width="10.88671875" customWidth="1"/>
    <col min="14" max="14" width="11.88671875" customWidth="1"/>
  </cols>
  <sheetData>
    <row r="1" spans="1:15" ht="15" customHeight="1" thickBot="1" x14ac:dyDescent="0.35"/>
    <row r="2" spans="1:15" ht="54" customHeight="1" thickBot="1" x14ac:dyDescent="0.35">
      <c r="A2" s="334" t="s">
        <v>109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6"/>
    </row>
    <row r="3" spans="1:15" ht="20.100000000000001" customHeight="1" x14ac:dyDescent="0.3">
      <c r="A3" s="334" t="s">
        <v>110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6"/>
    </row>
    <row r="4" spans="1:15" ht="20.100000000000001" customHeight="1" thickBot="1" x14ac:dyDescent="0.35">
      <c r="A4" s="40"/>
      <c r="B4" s="49" t="s">
        <v>13</v>
      </c>
      <c r="C4" s="72" t="s">
        <v>14</v>
      </c>
      <c r="D4" s="96"/>
      <c r="E4" s="49" t="s">
        <v>14</v>
      </c>
      <c r="F4" s="49" t="s">
        <v>14</v>
      </c>
      <c r="G4" s="97" t="s">
        <v>15</v>
      </c>
      <c r="H4" s="49" t="s">
        <v>16</v>
      </c>
      <c r="I4" s="49" t="s">
        <v>14</v>
      </c>
      <c r="J4" s="49" t="s">
        <v>14</v>
      </c>
      <c r="K4" s="49" t="s">
        <v>14</v>
      </c>
      <c r="L4" s="49" t="s">
        <v>14</v>
      </c>
      <c r="M4" s="49"/>
      <c r="N4" s="98"/>
    </row>
    <row r="5" spans="1:15" ht="15.9" customHeight="1" x14ac:dyDescent="0.3">
      <c r="A5" s="340">
        <v>1</v>
      </c>
      <c r="B5" s="320" t="s">
        <v>84</v>
      </c>
      <c r="C5" s="322">
        <v>200</v>
      </c>
      <c r="D5" s="99" t="s">
        <v>50</v>
      </c>
      <c r="E5" s="62">
        <v>0.02</v>
      </c>
      <c r="F5" s="100">
        <v>0.02</v>
      </c>
      <c r="G5" s="101">
        <v>46</v>
      </c>
      <c r="H5" s="102">
        <f>G5*E5</f>
        <v>0.92</v>
      </c>
      <c r="I5" s="103"/>
      <c r="J5" s="104"/>
      <c r="K5" s="105"/>
      <c r="L5" s="104"/>
      <c r="M5" s="106"/>
      <c r="N5" s="79" t="s">
        <v>17</v>
      </c>
    </row>
    <row r="6" spans="1:15" ht="15.9" customHeight="1" x14ac:dyDescent="0.3">
      <c r="A6" s="332"/>
      <c r="B6" s="321"/>
      <c r="C6" s="317"/>
      <c r="D6" s="83" t="s">
        <v>19</v>
      </c>
      <c r="E6" s="66">
        <v>7.0000000000000007E-2</v>
      </c>
      <c r="F6" s="82">
        <v>7.0000000000000007E-2</v>
      </c>
      <c r="G6" s="107">
        <v>82</v>
      </c>
      <c r="H6" s="84">
        <f t="shared" ref="H6:H11" si="0">G6*E6</f>
        <v>5.74</v>
      </c>
      <c r="I6" s="108">
        <v>4.4000000000000004</v>
      </c>
      <c r="J6" s="79">
        <v>3.8</v>
      </c>
      <c r="K6" s="80">
        <v>15.8</v>
      </c>
      <c r="L6" s="79">
        <v>116</v>
      </c>
      <c r="M6" s="7" t="s">
        <v>62</v>
      </c>
      <c r="N6" s="79"/>
    </row>
    <row r="7" spans="1:15" ht="15.9" customHeight="1" x14ac:dyDescent="0.3">
      <c r="A7" s="332"/>
      <c r="B7" s="321"/>
      <c r="C7" s="317"/>
      <c r="D7" s="83" t="s">
        <v>46</v>
      </c>
      <c r="E7" s="66">
        <v>2E-3</v>
      </c>
      <c r="F7" s="82">
        <v>2E-3</v>
      </c>
      <c r="G7" s="107">
        <v>920</v>
      </c>
      <c r="H7" s="109">
        <f t="shared" si="0"/>
        <v>1.84</v>
      </c>
      <c r="I7" s="108"/>
      <c r="J7" s="79"/>
      <c r="K7" s="80"/>
      <c r="L7" s="79"/>
      <c r="M7" s="7"/>
      <c r="N7" s="79"/>
    </row>
    <row r="8" spans="1:15" ht="15.9" customHeight="1" thickBot="1" x14ac:dyDescent="0.35">
      <c r="A8" s="332"/>
      <c r="B8" s="321"/>
      <c r="C8" s="317"/>
      <c r="D8" s="87" t="s">
        <v>80</v>
      </c>
      <c r="E8" s="88">
        <v>2E-3</v>
      </c>
      <c r="F8" s="89">
        <v>2E-3</v>
      </c>
      <c r="G8" s="110">
        <v>19</v>
      </c>
      <c r="H8" s="90">
        <f t="shared" si="0"/>
        <v>3.7999999999999999E-2</v>
      </c>
      <c r="I8" s="108"/>
      <c r="J8" s="79"/>
      <c r="K8" s="80"/>
      <c r="L8" s="79"/>
      <c r="M8" s="7"/>
      <c r="N8" s="79"/>
    </row>
    <row r="9" spans="1:15" ht="15.9" customHeight="1" x14ac:dyDescent="0.3">
      <c r="A9" s="323">
        <v>2</v>
      </c>
      <c r="B9" s="314" t="s">
        <v>74</v>
      </c>
      <c r="C9" s="316">
        <v>40</v>
      </c>
      <c r="D9" s="99" t="s">
        <v>24</v>
      </c>
      <c r="E9" s="62">
        <v>0.04</v>
      </c>
      <c r="F9" s="100">
        <v>0.04</v>
      </c>
      <c r="G9" s="101">
        <v>58</v>
      </c>
      <c r="H9" s="160">
        <f t="shared" si="0"/>
        <v>2.3199999999999998</v>
      </c>
      <c r="I9" s="195">
        <v>3.56</v>
      </c>
      <c r="J9" s="82">
        <v>1.32</v>
      </c>
      <c r="K9" s="187">
        <v>18.7</v>
      </c>
      <c r="L9" s="82">
        <v>106.4</v>
      </c>
      <c r="M9" s="213" t="s">
        <v>36</v>
      </c>
      <c r="N9" s="103"/>
    </row>
    <row r="10" spans="1:15" ht="15.9" customHeight="1" thickBot="1" x14ac:dyDescent="0.35">
      <c r="A10" s="327"/>
      <c r="B10" s="315"/>
      <c r="C10" s="317"/>
      <c r="D10" s="111"/>
      <c r="E10" s="80"/>
      <c r="F10" s="79"/>
      <c r="G10" s="112">
        <v>820</v>
      </c>
      <c r="H10" s="90"/>
      <c r="I10" s="108"/>
      <c r="J10" s="79"/>
      <c r="K10" s="80"/>
      <c r="L10" s="79"/>
      <c r="M10" s="7"/>
      <c r="N10" s="79"/>
    </row>
    <row r="11" spans="1:15" ht="15.9" customHeight="1" x14ac:dyDescent="0.3">
      <c r="A11" s="323">
        <v>3</v>
      </c>
      <c r="B11" s="314" t="s">
        <v>43</v>
      </c>
      <c r="C11" s="320" t="s">
        <v>25</v>
      </c>
      <c r="D11" s="113" t="s">
        <v>42</v>
      </c>
      <c r="E11" s="70">
        <v>1E-3</v>
      </c>
      <c r="F11" s="70">
        <v>1E-3</v>
      </c>
      <c r="G11" s="114">
        <v>60</v>
      </c>
      <c r="H11" s="115">
        <f t="shared" si="0"/>
        <v>0.06</v>
      </c>
      <c r="I11" s="116"/>
      <c r="J11" s="116"/>
      <c r="K11" s="117"/>
      <c r="L11" s="116"/>
      <c r="M11" s="117"/>
      <c r="N11" s="104"/>
    </row>
    <row r="12" spans="1:15" ht="15.9" customHeight="1" thickBot="1" x14ac:dyDescent="0.35">
      <c r="A12" s="324"/>
      <c r="B12" s="325"/>
      <c r="C12" s="341"/>
      <c r="D12" s="118" t="s">
        <v>34</v>
      </c>
      <c r="E12" s="119">
        <v>1.4999999999999999E-2</v>
      </c>
      <c r="F12" s="119">
        <v>1.4999999999999999E-2</v>
      </c>
      <c r="G12" s="120">
        <v>75</v>
      </c>
      <c r="H12" s="121">
        <f>G12*E12</f>
        <v>1.125</v>
      </c>
      <c r="I12" s="122">
        <v>0.2</v>
      </c>
      <c r="J12" s="123">
        <v>0</v>
      </c>
      <c r="K12" s="124">
        <v>14</v>
      </c>
      <c r="L12" s="123">
        <v>56</v>
      </c>
      <c r="M12" s="125" t="s">
        <v>56</v>
      </c>
      <c r="N12" s="71"/>
    </row>
    <row r="13" spans="1:15" ht="15.9" customHeight="1" x14ac:dyDescent="0.3">
      <c r="A13" s="44"/>
      <c r="B13" s="44"/>
      <c r="C13" s="44"/>
      <c r="D13" s="155" t="s">
        <v>86</v>
      </c>
      <c r="E13" s="7"/>
      <c r="F13" s="7"/>
      <c r="G13" s="22"/>
      <c r="H13" s="22">
        <f>H5+H6+H7+H8+H9+H11+H12</f>
        <v>12.043000000000001</v>
      </c>
      <c r="I13" s="23"/>
      <c r="J13" s="23"/>
      <c r="K13" s="23"/>
      <c r="L13" s="23"/>
      <c r="M13" s="23"/>
      <c r="N13" s="44"/>
    </row>
    <row r="14" spans="1:15" ht="15.9" customHeight="1" x14ac:dyDescent="0.3">
      <c r="A14" s="44"/>
      <c r="B14" s="50" t="s">
        <v>73</v>
      </c>
      <c r="C14" s="15"/>
      <c r="D14" s="29"/>
      <c r="E14" s="15"/>
      <c r="F14" s="15"/>
      <c r="G14" s="17"/>
      <c r="H14" s="15"/>
      <c r="I14" s="15"/>
      <c r="J14" s="15"/>
      <c r="K14" s="15"/>
      <c r="L14" s="15"/>
      <c r="M14" s="15"/>
      <c r="N14" s="15"/>
      <c r="O14" s="9"/>
    </row>
    <row r="15" spans="1:15" ht="15.9" customHeight="1" x14ac:dyDescent="0.3">
      <c r="A15" s="331">
        <v>1</v>
      </c>
      <c r="B15" s="321" t="s">
        <v>90</v>
      </c>
      <c r="C15" s="317" t="s">
        <v>85</v>
      </c>
      <c r="D15" s="74" t="s">
        <v>76</v>
      </c>
      <c r="E15" s="75">
        <v>0.06</v>
      </c>
      <c r="F15" s="76">
        <v>0.04</v>
      </c>
      <c r="G15" s="77">
        <v>490</v>
      </c>
      <c r="H15" s="78">
        <f>E15*G15</f>
        <v>29.4</v>
      </c>
      <c r="I15" s="79"/>
      <c r="J15" s="79"/>
      <c r="K15" s="80"/>
      <c r="L15" s="79"/>
      <c r="M15" s="7"/>
      <c r="N15" s="79" t="s">
        <v>17</v>
      </c>
    </row>
    <row r="16" spans="1:15" ht="18" customHeight="1" x14ac:dyDescent="0.3">
      <c r="A16" s="332"/>
      <c r="B16" s="321"/>
      <c r="C16" s="317"/>
      <c r="D16" s="74" t="s">
        <v>45</v>
      </c>
      <c r="E16" s="75">
        <v>3.0000000000000001E-3</v>
      </c>
      <c r="F16" s="76">
        <v>3.0000000000000001E-3</v>
      </c>
      <c r="G16" s="77">
        <v>19</v>
      </c>
      <c r="H16" s="78">
        <f t="shared" ref="H16:H27" si="1">E16*G16</f>
        <v>5.7000000000000002E-2</v>
      </c>
      <c r="I16" s="79"/>
      <c r="J16" s="79"/>
      <c r="K16" s="80"/>
      <c r="L16" s="79"/>
      <c r="M16" s="7"/>
      <c r="N16" s="79"/>
    </row>
    <row r="17" spans="1:14" ht="15.9" customHeight="1" x14ac:dyDescent="0.3">
      <c r="A17" s="332"/>
      <c r="B17" s="321"/>
      <c r="C17" s="317"/>
      <c r="D17" s="74" t="s">
        <v>20</v>
      </c>
      <c r="E17" s="75">
        <v>5.0000000000000001E-3</v>
      </c>
      <c r="F17" s="76">
        <v>4.0000000000000001E-3</v>
      </c>
      <c r="G17" s="77">
        <v>30</v>
      </c>
      <c r="H17" s="78">
        <f t="shared" si="1"/>
        <v>0.15</v>
      </c>
      <c r="I17" s="79"/>
      <c r="J17" s="79"/>
      <c r="K17" s="80"/>
      <c r="L17" s="79"/>
      <c r="M17" s="7"/>
      <c r="N17" s="79"/>
    </row>
    <row r="18" spans="1:14" ht="15.9" customHeight="1" x14ac:dyDescent="0.3">
      <c r="A18" s="332"/>
      <c r="B18" s="321"/>
      <c r="C18" s="317"/>
      <c r="D18" s="74" t="s">
        <v>39</v>
      </c>
      <c r="E18" s="75">
        <v>3.0000000000000001E-3</v>
      </c>
      <c r="F18" s="76">
        <v>3.0000000000000001E-3</v>
      </c>
      <c r="G18" s="77">
        <v>40</v>
      </c>
      <c r="H18" s="78">
        <f t="shared" si="1"/>
        <v>0.12</v>
      </c>
      <c r="I18" s="79">
        <v>13.8</v>
      </c>
      <c r="J18" s="79">
        <v>8.6</v>
      </c>
      <c r="K18" s="80">
        <v>3.61</v>
      </c>
      <c r="L18" s="79">
        <v>146.19999999999999</v>
      </c>
      <c r="M18" s="7" t="s">
        <v>35</v>
      </c>
      <c r="N18" s="79"/>
    </row>
    <row r="19" spans="1:14" ht="15.9" customHeight="1" x14ac:dyDescent="0.3">
      <c r="A19" s="332"/>
      <c r="B19" s="321"/>
      <c r="C19" s="317"/>
      <c r="D19" s="74" t="s">
        <v>21</v>
      </c>
      <c r="E19" s="75">
        <v>3.0000000000000001E-3</v>
      </c>
      <c r="F19" s="76">
        <v>3.0000000000000001E-3</v>
      </c>
      <c r="G19" s="77">
        <v>170</v>
      </c>
      <c r="H19" s="78">
        <f t="shared" si="1"/>
        <v>0.51</v>
      </c>
      <c r="I19" s="79"/>
      <c r="J19" s="79"/>
      <c r="K19" s="80"/>
      <c r="L19" s="79"/>
      <c r="M19" s="7"/>
      <c r="N19" s="79"/>
    </row>
    <row r="20" spans="1:14" ht="15.9" customHeight="1" x14ac:dyDescent="0.3">
      <c r="A20" s="332"/>
      <c r="B20" s="321"/>
      <c r="C20" s="317"/>
      <c r="D20" s="74" t="s">
        <v>40</v>
      </c>
      <c r="E20" s="75">
        <v>3.0000000000000001E-3</v>
      </c>
      <c r="F20" s="76">
        <v>3.0000000000000001E-3</v>
      </c>
      <c r="G20" s="77">
        <v>35</v>
      </c>
      <c r="H20" s="78">
        <f t="shared" ref="H20:H24" si="2">E20*G20</f>
        <v>0.105</v>
      </c>
      <c r="I20" s="79"/>
      <c r="J20" s="79"/>
      <c r="K20" s="80"/>
      <c r="L20" s="79"/>
      <c r="M20" s="7"/>
      <c r="N20" s="79"/>
    </row>
    <row r="21" spans="1:14" ht="15.9" customHeight="1" x14ac:dyDescent="0.3">
      <c r="A21" s="332"/>
      <c r="B21" s="321"/>
      <c r="C21" s="317"/>
      <c r="D21" s="83"/>
      <c r="E21" s="66"/>
      <c r="F21" s="82"/>
      <c r="G21" s="84"/>
      <c r="H21" s="78"/>
      <c r="I21" s="79"/>
      <c r="J21" s="79"/>
      <c r="K21" s="80"/>
      <c r="L21" s="79"/>
      <c r="M21" s="7"/>
      <c r="N21" s="79"/>
    </row>
    <row r="22" spans="1:14" ht="15.9" customHeight="1" x14ac:dyDescent="0.3">
      <c r="A22" s="332"/>
      <c r="B22" s="321"/>
      <c r="C22" s="317"/>
      <c r="D22" s="83" t="s">
        <v>57</v>
      </c>
      <c r="E22" s="66">
        <v>0.04</v>
      </c>
      <c r="F22" s="82">
        <v>0.04</v>
      </c>
      <c r="G22" s="84">
        <v>60</v>
      </c>
      <c r="H22" s="78">
        <f t="shared" si="2"/>
        <v>2.4</v>
      </c>
      <c r="I22" s="79"/>
      <c r="J22" s="79"/>
      <c r="K22" s="80"/>
      <c r="L22" s="79"/>
      <c r="M22" s="7"/>
      <c r="N22" s="79"/>
    </row>
    <row r="23" spans="1:14" ht="15.9" customHeight="1" x14ac:dyDescent="0.3">
      <c r="A23" s="332"/>
      <c r="B23" s="321"/>
      <c r="C23" s="317"/>
      <c r="D23" s="83" t="s">
        <v>46</v>
      </c>
      <c r="E23" s="66">
        <v>2E-3</v>
      </c>
      <c r="F23" s="82">
        <v>2E-3</v>
      </c>
      <c r="G23" s="84">
        <v>920</v>
      </c>
      <c r="H23" s="78">
        <f t="shared" si="2"/>
        <v>1.84</v>
      </c>
      <c r="I23" s="79">
        <v>3.75</v>
      </c>
      <c r="J23" s="79">
        <v>2.25</v>
      </c>
      <c r="K23" s="80">
        <v>15.5</v>
      </c>
      <c r="L23" s="79">
        <v>106.5</v>
      </c>
      <c r="M23" s="7" t="s">
        <v>35</v>
      </c>
      <c r="N23" s="79"/>
    </row>
    <row r="24" spans="1:14" ht="15.9" customHeight="1" thickBot="1" x14ac:dyDescent="0.35">
      <c r="A24" s="332"/>
      <c r="B24" s="321"/>
      <c r="C24" s="317"/>
      <c r="D24" s="83" t="s">
        <v>45</v>
      </c>
      <c r="E24" s="66">
        <v>2E-3</v>
      </c>
      <c r="F24" s="82">
        <v>2E-3</v>
      </c>
      <c r="G24" s="84">
        <v>19</v>
      </c>
      <c r="H24" s="78">
        <f t="shared" si="2"/>
        <v>3.7999999999999999E-2</v>
      </c>
      <c r="I24" s="79"/>
      <c r="J24" s="79"/>
      <c r="K24" s="80"/>
      <c r="L24" s="79"/>
      <c r="M24" s="7"/>
      <c r="N24" s="79"/>
    </row>
    <row r="25" spans="1:14" ht="15.9" customHeight="1" thickBot="1" x14ac:dyDescent="0.35">
      <c r="A25" s="43">
        <v>2</v>
      </c>
      <c r="B25" s="63" t="s">
        <v>74</v>
      </c>
      <c r="C25" s="126">
        <v>40</v>
      </c>
      <c r="D25" s="127" t="s">
        <v>24</v>
      </c>
      <c r="E25" s="105">
        <v>0.04</v>
      </c>
      <c r="F25" s="104">
        <v>0.04</v>
      </c>
      <c r="G25" s="102">
        <v>60</v>
      </c>
      <c r="H25" s="160">
        <f t="shared" si="1"/>
        <v>2.4</v>
      </c>
      <c r="I25" s="104">
        <v>3.56</v>
      </c>
      <c r="J25" s="105">
        <v>1.32</v>
      </c>
      <c r="K25" s="104">
        <v>18.7</v>
      </c>
      <c r="L25" s="104">
        <v>106.4</v>
      </c>
      <c r="M25" s="106" t="s">
        <v>36</v>
      </c>
      <c r="N25" s="104"/>
    </row>
    <row r="26" spans="1:14" ht="15.9" customHeight="1" x14ac:dyDescent="0.3">
      <c r="A26" s="323">
        <v>3</v>
      </c>
      <c r="B26" s="347" t="s">
        <v>43</v>
      </c>
      <c r="C26" s="320" t="s">
        <v>75</v>
      </c>
      <c r="D26" s="113" t="s">
        <v>42</v>
      </c>
      <c r="E26" s="70">
        <v>1E-3</v>
      </c>
      <c r="F26" s="70">
        <v>1E-3</v>
      </c>
      <c r="G26" s="114">
        <v>820</v>
      </c>
      <c r="H26" s="258">
        <f t="shared" si="1"/>
        <v>0.82000000000000006</v>
      </c>
      <c r="I26" s="129"/>
      <c r="J26" s="259"/>
      <c r="K26" s="129"/>
      <c r="L26" s="129"/>
      <c r="M26" s="125"/>
      <c r="N26" s="79"/>
    </row>
    <row r="27" spans="1:14" ht="15.9" customHeight="1" thickBot="1" x14ac:dyDescent="0.35">
      <c r="A27" s="324"/>
      <c r="B27" s="348"/>
      <c r="C27" s="341"/>
      <c r="D27" s="118" t="s">
        <v>34</v>
      </c>
      <c r="E27" s="119">
        <v>0.01</v>
      </c>
      <c r="F27" s="119">
        <v>0.01</v>
      </c>
      <c r="G27" s="120">
        <v>60</v>
      </c>
      <c r="H27" s="218">
        <f t="shared" si="1"/>
        <v>0.6</v>
      </c>
      <c r="I27" s="261">
        <v>0.2</v>
      </c>
      <c r="J27" s="262">
        <v>0</v>
      </c>
      <c r="K27" s="261">
        <v>14</v>
      </c>
      <c r="L27" s="261">
        <v>56</v>
      </c>
      <c r="M27" s="133" t="s">
        <v>56</v>
      </c>
      <c r="N27" s="79"/>
    </row>
    <row r="28" spans="1:14" ht="15.9" customHeight="1" thickBot="1" x14ac:dyDescent="0.35">
      <c r="A28" s="239"/>
      <c r="B28" s="200"/>
      <c r="C28" s="200"/>
      <c r="D28" s="256" t="s">
        <v>86</v>
      </c>
      <c r="E28" s="242"/>
      <c r="F28" s="242"/>
      <c r="G28" s="257"/>
      <c r="H28" s="218">
        <f>H15+H16+H17+H18+H19+H20+H22+H23+H24+H25+H26+H27</f>
        <v>38.44</v>
      </c>
      <c r="I28" s="263"/>
      <c r="J28" s="264"/>
      <c r="K28" s="263"/>
      <c r="L28" s="263"/>
      <c r="M28" s="133"/>
      <c r="N28" s="108"/>
    </row>
    <row r="29" spans="1:14" ht="15.9" customHeight="1" thickBot="1" x14ac:dyDescent="0.35">
      <c r="A29" s="48"/>
      <c r="B29" s="31" t="s">
        <v>23</v>
      </c>
      <c r="C29" s="31"/>
      <c r="D29" s="134"/>
      <c r="E29" s="135"/>
      <c r="F29" s="135"/>
      <c r="G29" s="136"/>
      <c r="H29" s="269">
        <f>H13+H28</f>
        <v>50.482999999999997</v>
      </c>
      <c r="I29" s="138">
        <f>SUM(I5:I27)</f>
        <v>29.47</v>
      </c>
      <c r="J29" s="139">
        <f>SUM(J5:J27)</f>
        <v>17.29</v>
      </c>
      <c r="K29" s="138">
        <f>SUM(K5:K27)</f>
        <v>100.31</v>
      </c>
      <c r="L29" s="260">
        <f>SUM(L5:L27)</f>
        <v>693.49999999999989</v>
      </c>
      <c r="M29" s="141"/>
      <c r="N29" s="141"/>
    </row>
    <row r="30" spans="1:14" ht="15.9" customHeight="1" x14ac:dyDescent="0.3">
      <c r="A30" s="34"/>
      <c r="B30" s="33"/>
      <c r="C30" s="33"/>
      <c r="D30" s="230"/>
      <c r="E30" s="33"/>
      <c r="F30" s="33"/>
      <c r="G30" s="231"/>
      <c r="H30" s="232"/>
      <c r="I30" s="231"/>
      <c r="J30" s="231"/>
      <c r="K30" s="231"/>
      <c r="L30" s="233"/>
      <c r="M30" s="231"/>
      <c r="N30" s="231"/>
    </row>
    <row r="31" spans="1:14" ht="15.9" customHeight="1" x14ac:dyDescent="0.3">
      <c r="A31" s="34"/>
      <c r="B31" s="33"/>
      <c r="C31" s="33"/>
      <c r="D31" s="230"/>
      <c r="E31" s="33"/>
      <c r="F31" s="33"/>
      <c r="G31" s="231"/>
      <c r="H31" s="232"/>
      <c r="I31" s="231"/>
      <c r="J31" s="231"/>
      <c r="K31" s="231"/>
      <c r="L31" s="233"/>
      <c r="M31" s="231"/>
      <c r="N31" s="231"/>
    </row>
    <row r="32" spans="1:14" ht="15.9" customHeight="1" x14ac:dyDescent="0.3">
      <c r="A32" s="34"/>
      <c r="B32" s="33"/>
      <c r="C32" s="33"/>
      <c r="D32" s="230"/>
      <c r="E32" s="33"/>
      <c r="F32" s="33"/>
      <c r="G32" s="231"/>
      <c r="H32" s="232"/>
      <c r="I32" s="231"/>
      <c r="J32" s="231"/>
      <c r="K32" s="231"/>
      <c r="L32" s="233"/>
      <c r="M32" s="231"/>
      <c r="N32" s="231"/>
    </row>
    <row r="33" spans="1:14" ht="12" customHeight="1" x14ac:dyDescent="0.3"/>
    <row r="34" spans="1:14" ht="12" customHeight="1" x14ac:dyDescent="0.3"/>
    <row r="35" spans="1:14" ht="12" customHeight="1" x14ac:dyDescent="0.3"/>
    <row r="36" spans="1:14" ht="14.25" customHeight="1" x14ac:dyDescent="0.3">
      <c r="A36" s="337" t="s">
        <v>108</v>
      </c>
      <c r="B36" s="338"/>
      <c r="C36" s="338"/>
      <c r="D36" s="338"/>
      <c r="E36" s="338"/>
      <c r="F36" s="338"/>
      <c r="G36" s="338"/>
      <c r="H36" s="338"/>
      <c r="I36" s="338"/>
      <c r="J36" s="338"/>
      <c r="K36" s="338"/>
      <c r="L36" s="338"/>
      <c r="M36" s="338"/>
      <c r="N36" s="339"/>
    </row>
    <row r="37" spans="1:14" ht="13.5" customHeight="1" x14ac:dyDescent="0.3">
      <c r="A37" s="209" t="s">
        <v>0</v>
      </c>
      <c r="B37" s="210"/>
      <c r="C37" s="207" t="s">
        <v>1</v>
      </c>
      <c r="D37" s="93" t="s">
        <v>2</v>
      </c>
      <c r="E37" s="207" t="s">
        <v>3</v>
      </c>
      <c r="F37" s="207" t="s">
        <v>4</v>
      </c>
      <c r="G37" s="86" t="s">
        <v>5</v>
      </c>
      <c r="H37" s="207" t="s">
        <v>6</v>
      </c>
      <c r="I37" s="207" t="s">
        <v>7</v>
      </c>
      <c r="J37" s="95" t="s">
        <v>8</v>
      </c>
      <c r="K37" s="207" t="s">
        <v>9</v>
      </c>
      <c r="L37" s="207" t="s">
        <v>10</v>
      </c>
      <c r="M37" s="207" t="s">
        <v>11</v>
      </c>
      <c r="N37" s="208" t="s">
        <v>12</v>
      </c>
    </row>
    <row r="38" spans="1:14" ht="15" customHeight="1" x14ac:dyDescent="0.3">
      <c r="A38" s="204"/>
      <c r="B38" s="49" t="s">
        <v>13</v>
      </c>
      <c r="C38" s="207" t="s">
        <v>14</v>
      </c>
      <c r="D38" s="93"/>
      <c r="E38" s="207" t="s">
        <v>14</v>
      </c>
      <c r="F38" s="207" t="s">
        <v>14</v>
      </c>
      <c r="G38" s="86" t="s">
        <v>15</v>
      </c>
      <c r="H38" s="207" t="s">
        <v>16</v>
      </c>
      <c r="I38" s="207" t="s">
        <v>14</v>
      </c>
      <c r="J38" s="207" t="s">
        <v>14</v>
      </c>
      <c r="K38" s="207" t="s">
        <v>14</v>
      </c>
      <c r="L38" s="207" t="s">
        <v>14</v>
      </c>
      <c r="M38" s="207"/>
      <c r="N38" s="208"/>
    </row>
    <row r="39" spans="1:14" ht="12" customHeight="1" x14ac:dyDescent="0.3">
      <c r="A39" s="332"/>
      <c r="B39" s="321" t="s">
        <v>95</v>
      </c>
      <c r="C39" s="317" t="s">
        <v>79</v>
      </c>
      <c r="D39" s="74"/>
      <c r="E39" s="75"/>
      <c r="F39" s="75"/>
      <c r="G39" s="176"/>
      <c r="H39" s="109"/>
      <c r="I39" s="108"/>
      <c r="J39" s="79"/>
      <c r="K39" s="80"/>
      <c r="L39" s="79"/>
      <c r="M39" s="7"/>
      <c r="N39" s="79" t="s">
        <v>17</v>
      </c>
    </row>
    <row r="40" spans="1:14" ht="12" customHeight="1" x14ac:dyDescent="0.3">
      <c r="A40" s="332"/>
      <c r="B40" s="321"/>
      <c r="C40" s="317"/>
      <c r="D40" s="83" t="s">
        <v>24</v>
      </c>
      <c r="E40" s="203">
        <v>0.05</v>
      </c>
      <c r="F40" s="203">
        <v>0.05</v>
      </c>
      <c r="G40" s="107">
        <v>60</v>
      </c>
      <c r="H40" s="84">
        <f>E40*G40</f>
        <v>3</v>
      </c>
      <c r="I40" s="108"/>
      <c r="J40" s="79"/>
      <c r="K40" s="80"/>
      <c r="L40" s="79"/>
      <c r="M40" s="7"/>
      <c r="N40" s="79"/>
    </row>
    <row r="41" spans="1:14" ht="12" customHeight="1" x14ac:dyDescent="0.3">
      <c r="A41" s="332"/>
      <c r="B41" s="321"/>
      <c r="C41" s="317"/>
      <c r="D41" s="83" t="s">
        <v>67</v>
      </c>
      <c r="E41" s="203">
        <v>0.01</v>
      </c>
      <c r="F41" s="203">
        <v>0.01</v>
      </c>
      <c r="G41" s="107">
        <v>670</v>
      </c>
      <c r="H41" s="84">
        <f>E41*G41</f>
        <v>6.7</v>
      </c>
      <c r="I41" s="108">
        <v>27.5</v>
      </c>
      <c r="J41" s="79">
        <v>18.8</v>
      </c>
      <c r="K41" s="80">
        <v>0</v>
      </c>
      <c r="L41" s="79">
        <v>279.39999999999998</v>
      </c>
      <c r="M41" s="7"/>
      <c r="N41" s="79"/>
    </row>
    <row r="42" spans="1:14" ht="12" customHeight="1" thickBot="1" x14ac:dyDescent="0.35">
      <c r="A42" s="332"/>
      <c r="B42" s="321"/>
      <c r="C42" s="317"/>
      <c r="D42" s="87" t="s">
        <v>45</v>
      </c>
      <c r="E42" s="88">
        <v>1E-3</v>
      </c>
      <c r="F42" s="88">
        <v>1E-3</v>
      </c>
      <c r="G42" s="110">
        <v>19</v>
      </c>
      <c r="H42" s="90">
        <f t="shared" ref="H42" si="3">E42*G42</f>
        <v>1.9E-2</v>
      </c>
      <c r="I42" s="108"/>
      <c r="J42" s="79"/>
      <c r="K42" s="80"/>
      <c r="L42" s="79"/>
      <c r="M42" s="7"/>
      <c r="N42" s="79"/>
    </row>
    <row r="43" spans="1:14" ht="12" customHeight="1" x14ac:dyDescent="0.3">
      <c r="A43" s="323">
        <v>2</v>
      </c>
      <c r="B43" s="314"/>
      <c r="C43" s="316"/>
      <c r="D43" s="99"/>
      <c r="E43" s="202"/>
      <c r="F43" s="100"/>
      <c r="G43" s="101"/>
      <c r="H43" s="142"/>
      <c r="I43" s="104"/>
      <c r="J43" s="104"/>
      <c r="K43" s="105"/>
      <c r="L43" s="104"/>
      <c r="M43" s="106"/>
      <c r="N43" s="104"/>
    </row>
    <row r="44" spans="1:14" ht="12" customHeight="1" thickBot="1" x14ac:dyDescent="0.35">
      <c r="A44" s="327"/>
      <c r="B44" s="315"/>
      <c r="C44" s="317"/>
      <c r="D44" s="163"/>
      <c r="E44" s="199"/>
      <c r="F44" s="18"/>
      <c r="G44" s="177"/>
      <c r="H44" s="164"/>
      <c r="I44" s="19"/>
      <c r="J44" s="79"/>
      <c r="K44" s="80"/>
      <c r="L44" s="79"/>
      <c r="M44" s="7"/>
      <c r="N44" s="79"/>
    </row>
    <row r="45" spans="1:14" ht="12" customHeight="1" x14ac:dyDescent="0.3">
      <c r="A45" s="323">
        <v>3</v>
      </c>
      <c r="B45" s="314" t="s">
        <v>43</v>
      </c>
      <c r="C45" s="328" t="s">
        <v>25</v>
      </c>
      <c r="D45" s="170" t="s">
        <v>42</v>
      </c>
      <c r="E45" s="211">
        <v>1E-3</v>
      </c>
      <c r="F45" s="211">
        <v>1E-3</v>
      </c>
      <c r="G45" s="171">
        <v>820</v>
      </c>
      <c r="H45" s="77">
        <f>E45*G45</f>
        <v>0.82000000000000006</v>
      </c>
      <c r="I45" s="149"/>
      <c r="J45" s="116"/>
      <c r="K45" s="117"/>
      <c r="L45" s="116"/>
      <c r="M45" s="117"/>
      <c r="N45" s="104"/>
    </row>
    <row r="46" spans="1:14" ht="12" customHeight="1" x14ac:dyDescent="0.3">
      <c r="A46" s="327"/>
      <c r="B46" s="315"/>
      <c r="C46" s="329"/>
      <c r="D46" s="172" t="s">
        <v>34</v>
      </c>
      <c r="E46" s="207">
        <v>0.01</v>
      </c>
      <c r="F46" s="207">
        <v>0.01</v>
      </c>
      <c r="G46" s="85">
        <v>60</v>
      </c>
      <c r="H46" s="112">
        <f t="shared" ref="H46" si="4">E46*G46</f>
        <v>0.6</v>
      </c>
      <c r="I46" s="122">
        <v>0.2</v>
      </c>
      <c r="J46" s="123">
        <v>0</v>
      </c>
      <c r="K46" s="124">
        <v>14</v>
      </c>
      <c r="L46" s="123">
        <v>56</v>
      </c>
      <c r="M46" s="125" t="s">
        <v>56</v>
      </c>
      <c r="N46" s="206"/>
    </row>
    <row r="47" spans="1:14" ht="12" customHeight="1" thickBot="1" x14ac:dyDescent="0.35">
      <c r="A47" s="324"/>
      <c r="B47" s="325"/>
      <c r="C47" s="330"/>
      <c r="D47" s="173" t="s">
        <v>89</v>
      </c>
      <c r="E47" s="119"/>
      <c r="F47" s="119"/>
      <c r="G47" s="121"/>
      <c r="H47" s="92">
        <f>SUM(H40:H46)</f>
        <v>11.138999999999999</v>
      </c>
      <c r="I47" s="133"/>
      <c r="J47" s="154"/>
      <c r="K47" s="133"/>
      <c r="L47" s="154"/>
      <c r="M47" s="133"/>
      <c r="N47" s="18"/>
    </row>
    <row r="48" spans="1:14" ht="12" customHeight="1" x14ac:dyDescent="0.3">
      <c r="A48" s="205"/>
      <c r="B48" s="50" t="s">
        <v>73</v>
      </c>
      <c r="C48" s="50"/>
      <c r="D48" s="158"/>
      <c r="E48" s="50"/>
      <c r="F48" s="50"/>
      <c r="G48" s="81"/>
      <c r="H48" s="50"/>
      <c r="I48" s="50"/>
      <c r="J48" s="50"/>
      <c r="K48" s="50"/>
      <c r="L48" s="50"/>
      <c r="M48" s="50"/>
      <c r="N48" s="159"/>
    </row>
    <row r="49" spans="1:14" ht="12" customHeight="1" x14ac:dyDescent="0.3">
      <c r="A49" s="331">
        <v>1</v>
      </c>
      <c r="B49" s="321" t="s">
        <v>93</v>
      </c>
      <c r="C49" s="317" t="s">
        <v>82</v>
      </c>
      <c r="D49" s="74" t="s">
        <v>44</v>
      </c>
      <c r="E49" s="75">
        <v>0.05</v>
      </c>
      <c r="F49" s="76">
        <v>0.04</v>
      </c>
      <c r="G49" s="77">
        <v>750</v>
      </c>
      <c r="H49" s="78">
        <f>E49*G49</f>
        <v>37.5</v>
      </c>
      <c r="I49" s="79"/>
      <c r="J49" s="79"/>
      <c r="K49" s="80"/>
      <c r="L49" s="79"/>
      <c r="M49" s="7"/>
      <c r="N49" s="79" t="s">
        <v>17</v>
      </c>
    </row>
    <row r="50" spans="1:14" ht="12" customHeight="1" x14ac:dyDescent="0.3">
      <c r="A50" s="332"/>
      <c r="B50" s="321"/>
      <c r="C50" s="317"/>
      <c r="D50" s="74" t="s">
        <v>80</v>
      </c>
      <c r="E50" s="75">
        <v>3.0000000000000001E-3</v>
      </c>
      <c r="F50" s="76">
        <v>3.0000000000000001E-3</v>
      </c>
      <c r="G50" s="77">
        <v>19</v>
      </c>
      <c r="H50" s="78">
        <f t="shared" ref="H50" si="5">E50*G50</f>
        <v>5.7000000000000002E-2</v>
      </c>
      <c r="I50" s="79"/>
      <c r="J50" s="79"/>
      <c r="K50" s="80"/>
      <c r="L50" s="79"/>
      <c r="M50" s="7"/>
      <c r="N50" s="79"/>
    </row>
    <row r="51" spans="1:14" ht="12" customHeight="1" x14ac:dyDescent="0.3">
      <c r="A51" s="332"/>
      <c r="B51" s="321"/>
      <c r="C51" s="317"/>
      <c r="D51" s="74" t="s">
        <v>49</v>
      </c>
      <c r="E51" s="75">
        <v>2E-3</v>
      </c>
      <c r="F51" s="76">
        <v>2E-3</v>
      </c>
      <c r="G51" s="77">
        <v>170</v>
      </c>
      <c r="H51" s="178">
        <f>E51*G51</f>
        <v>0.34</v>
      </c>
      <c r="I51" s="79">
        <v>13.6</v>
      </c>
      <c r="J51" s="79">
        <v>13</v>
      </c>
      <c r="K51" s="80">
        <v>22</v>
      </c>
      <c r="L51" s="79">
        <v>260.89999999999998</v>
      </c>
      <c r="M51" s="7" t="s">
        <v>51</v>
      </c>
      <c r="N51" s="79"/>
    </row>
    <row r="52" spans="1:14" ht="12" customHeight="1" x14ac:dyDescent="0.3">
      <c r="A52" s="332"/>
      <c r="B52" s="321"/>
      <c r="C52" s="317"/>
      <c r="D52" s="74" t="s">
        <v>40</v>
      </c>
      <c r="E52" s="75">
        <v>3.0000000000000001E-3</v>
      </c>
      <c r="F52" s="76">
        <v>5.0000000000000001E-3</v>
      </c>
      <c r="G52" s="77">
        <v>35</v>
      </c>
      <c r="H52" s="78">
        <f t="shared" ref="H52:H60" si="6">E52*G52</f>
        <v>0.105</v>
      </c>
      <c r="I52" s="79"/>
      <c r="J52" s="79"/>
      <c r="K52" s="80"/>
      <c r="L52" s="79"/>
      <c r="M52" s="7"/>
      <c r="N52" s="79"/>
    </row>
    <row r="53" spans="1:14" ht="12" customHeight="1" x14ac:dyDescent="0.3">
      <c r="A53" s="332"/>
      <c r="B53" s="321"/>
      <c r="C53" s="317"/>
      <c r="D53" s="74" t="s">
        <v>22</v>
      </c>
      <c r="E53" s="75">
        <v>1E-3</v>
      </c>
      <c r="F53" s="76">
        <v>1E-3</v>
      </c>
      <c r="G53" s="77">
        <v>450</v>
      </c>
      <c r="H53" s="78">
        <f t="shared" si="6"/>
        <v>0.45</v>
      </c>
      <c r="I53" s="79"/>
      <c r="J53" s="79"/>
      <c r="K53" s="80"/>
      <c r="L53" s="79"/>
      <c r="M53" s="7"/>
      <c r="N53" s="79"/>
    </row>
    <row r="54" spans="1:14" ht="12" customHeight="1" x14ac:dyDescent="0.3">
      <c r="A54" s="332"/>
      <c r="B54" s="321"/>
      <c r="C54" s="317"/>
      <c r="D54" s="74" t="s">
        <v>39</v>
      </c>
      <c r="E54" s="75">
        <v>2E-3</v>
      </c>
      <c r="F54" s="76">
        <v>2E-3</v>
      </c>
      <c r="G54" s="77">
        <v>40</v>
      </c>
      <c r="H54" s="78">
        <f t="shared" si="6"/>
        <v>0.08</v>
      </c>
      <c r="I54" s="79"/>
      <c r="J54" s="79"/>
      <c r="K54" s="80"/>
      <c r="L54" s="79"/>
      <c r="M54" s="7"/>
      <c r="N54" s="79"/>
    </row>
    <row r="55" spans="1:14" ht="12" customHeight="1" x14ac:dyDescent="0.3">
      <c r="A55" s="332"/>
      <c r="B55" s="321"/>
      <c r="C55" s="317"/>
      <c r="D55" s="74" t="s">
        <v>20</v>
      </c>
      <c r="E55" s="75">
        <v>3.0000000000000001E-3</v>
      </c>
      <c r="F55" s="76">
        <v>3.0000000000000001E-3</v>
      </c>
      <c r="G55" s="77">
        <v>30</v>
      </c>
      <c r="H55" s="78">
        <f t="shared" si="6"/>
        <v>0.09</v>
      </c>
      <c r="I55" s="79"/>
      <c r="J55" s="79"/>
      <c r="K55" s="80"/>
      <c r="L55" s="79"/>
      <c r="M55" s="7"/>
      <c r="N55" s="79"/>
    </row>
    <row r="56" spans="1:14" ht="12" customHeight="1" x14ac:dyDescent="0.3">
      <c r="A56" s="332"/>
      <c r="B56" s="321"/>
      <c r="C56" s="317"/>
      <c r="D56" s="83" t="s">
        <v>94</v>
      </c>
      <c r="E56" s="203">
        <v>0.04</v>
      </c>
      <c r="F56" s="203">
        <v>0.04</v>
      </c>
      <c r="G56" s="84">
        <v>41</v>
      </c>
      <c r="H56" s="78">
        <f t="shared" si="6"/>
        <v>1.6400000000000001</v>
      </c>
      <c r="I56" s="79"/>
      <c r="J56" s="79"/>
      <c r="K56" s="80"/>
      <c r="L56" s="79"/>
      <c r="M56" s="7"/>
      <c r="N56" s="79"/>
    </row>
    <row r="57" spans="1:14" ht="12" customHeight="1" x14ac:dyDescent="0.3">
      <c r="A57" s="332"/>
      <c r="B57" s="321"/>
      <c r="C57" s="317"/>
      <c r="D57" s="83" t="s">
        <v>24</v>
      </c>
      <c r="E57" s="203">
        <v>6.0000000000000001E-3</v>
      </c>
      <c r="F57" s="82">
        <v>6.0000000000000001E-3</v>
      </c>
      <c r="G57" s="84">
        <v>60</v>
      </c>
      <c r="H57" s="78">
        <f t="shared" si="6"/>
        <v>0.36</v>
      </c>
      <c r="I57" s="79"/>
      <c r="J57" s="79"/>
      <c r="K57" s="80"/>
      <c r="L57" s="79"/>
      <c r="M57" s="7"/>
      <c r="N57" s="79"/>
    </row>
    <row r="58" spans="1:14" ht="12" customHeight="1" x14ac:dyDescent="0.3">
      <c r="A58" s="332"/>
      <c r="B58" s="321"/>
      <c r="C58" s="317"/>
      <c r="D58" s="87" t="s">
        <v>46</v>
      </c>
      <c r="E58" s="88">
        <v>2E-3</v>
      </c>
      <c r="F58" s="89">
        <v>2E-3</v>
      </c>
      <c r="G58" s="90">
        <v>920</v>
      </c>
      <c r="H58" s="91">
        <f t="shared" si="6"/>
        <v>1.84</v>
      </c>
      <c r="I58" s="79"/>
      <c r="J58" s="79"/>
      <c r="K58" s="80"/>
      <c r="L58" s="79"/>
      <c r="M58" s="7"/>
      <c r="N58" s="79"/>
    </row>
    <row r="59" spans="1:14" ht="12" customHeight="1" thickBot="1" x14ac:dyDescent="0.35">
      <c r="A59" s="333"/>
      <c r="B59" s="321"/>
      <c r="C59" s="317"/>
      <c r="D59" s="87" t="s">
        <v>64</v>
      </c>
      <c r="E59" s="88">
        <v>2E-3</v>
      </c>
      <c r="F59" s="89">
        <v>2E-3</v>
      </c>
      <c r="G59" s="90">
        <v>191.59</v>
      </c>
      <c r="H59" s="91">
        <f t="shared" si="6"/>
        <v>0.38318000000000002</v>
      </c>
      <c r="I59" s="79"/>
      <c r="J59" s="79"/>
      <c r="K59" s="80"/>
      <c r="L59" s="79"/>
      <c r="M59" s="7"/>
      <c r="N59" s="79"/>
    </row>
    <row r="60" spans="1:14" ht="12" customHeight="1" thickBot="1" x14ac:dyDescent="0.35">
      <c r="A60" s="323">
        <v>2</v>
      </c>
      <c r="B60" s="314" t="s">
        <v>74</v>
      </c>
      <c r="C60" s="316">
        <v>40</v>
      </c>
      <c r="D60" s="127" t="s">
        <v>24</v>
      </c>
      <c r="E60" s="105">
        <v>0.04</v>
      </c>
      <c r="F60" s="104">
        <v>0.04</v>
      </c>
      <c r="G60" s="102">
        <v>60</v>
      </c>
      <c r="H60" s="142">
        <f t="shared" si="6"/>
        <v>2.4</v>
      </c>
      <c r="I60" s="104">
        <v>3.56</v>
      </c>
      <c r="J60" s="104">
        <v>1.32</v>
      </c>
      <c r="K60" s="105">
        <v>18.7</v>
      </c>
      <c r="L60" s="104">
        <v>106.4</v>
      </c>
      <c r="M60" s="106" t="s">
        <v>36</v>
      </c>
      <c r="N60" s="18"/>
    </row>
    <row r="61" spans="1:14" ht="12" customHeight="1" thickBot="1" x14ac:dyDescent="0.35">
      <c r="A61" s="327"/>
      <c r="B61" s="315"/>
      <c r="C61" s="317"/>
      <c r="D61" s="163"/>
      <c r="E61" s="199"/>
      <c r="F61" s="18"/>
      <c r="G61" s="164"/>
      <c r="H61" s="164"/>
      <c r="I61" s="18"/>
      <c r="J61" s="18"/>
      <c r="K61" s="199"/>
      <c r="L61" s="18"/>
      <c r="M61" s="200"/>
      <c r="N61" s="18"/>
    </row>
    <row r="62" spans="1:14" ht="12" customHeight="1" x14ac:dyDescent="0.3">
      <c r="A62" s="318">
        <v>3</v>
      </c>
      <c r="B62" s="314" t="s">
        <v>43</v>
      </c>
      <c r="C62" s="320" t="s">
        <v>25</v>
      </c>
      <c r="D62" s="113" t="s">
        <v>42</v>
      </c>
      <c r="E62" s="211">
        <v>1E-3</v>
      </c>
      <c r="F62" s="211">
        <v>1E-3</v>
      </c>
      <c r="G62" s="114">
        <v>820</v>
      </c>
      <c r="H62" s="128">
        <f t="shared" ref="H62:H63" si="7">E62*G62</f>
        <v>0.82000000000000006</v>
      </c>
      <c r="I62" s="116"/>
      <c r="J62" s="116"/>
      <c r="K62" s="117"/>
      <c r="L62" s="116"/>
      <c r="M62" s="117"/>
      <c r="N62" s="104"/>
    </row>
    <row r="63" spans="1:14" ht="12" customHeight="1" thickBot="1" x14ac:dyDescent="0.35">
      <c r="A63" s="349"/>
      <c r="B63" s="325"/>
      <c r="C63" s="341"/>
      <c r="D63" s="118" t="s">
        <v>34</v>
      </c>
      <c r="E63" s="119">
        <v>0.01</v>
      </c>
      <c r="F63" s="119">
        <v>0.01</v>
      </c>
      <c r="G63" s="120">
        <v>60</v>
      </c>
      <c r="H63" s="130">
        <f t="shared" si="7"/>
        <v>0.6</v>
      </c>
      <c r="I63" s="244">
        <v>0.2</v>
      </c>
      <c r="J63" s="245">
        <v>0</v>
      </c>
      <c r="K63" s="246">
        <v>14</v>
      </c>
      <c r="L63" s="245">
        <v>56</v>
      </c>
      <c r="M63" s="247" t="s">
        <v>56</v>
      </c>
      <c r="N63" s="82"/>
    </row>
    <row r="64" spans="1:14" ht="12" customHeight="1" thickBot="1" x14ac:dyDescent="0.35">
      <c r="A64" s="240"/>
      <c r="B64" s="7" t="s">
        <v>89</v>
      </c>
      <c r="C64" s="7"/>
      <c r="D64" s="243"/>
      <c r="E64" s="241"/>
      <c r="F64" s="241"/>
      <c r="G64" s="175"/>
      <c r="H64" s="22">
        <f>SUM(H49:H63)</f>
        <v>46.665180000000014</v>
      </c>
      <c r="I64" s="152"/>
      <c r="J64" s="220"/>
      <c r="K64" s="152"/>
      <c r="L64" s="220"/>
      <c r="M64" s="149"/>
      <c r="N64" s="18"/>
    </row>
    <row r="65" spans="1:14" ht="12" customHeight="1" thickBot="1" x14ac:dyDescent="0.35">
      <c r="A65" s="201"/>
      <c r="B65" s="106"/>
      <c r="C65" s="106"/>
      <c r="D65" s="165"/>
      <c r="E65" s="212"/>
      <c r="F65" s="212"/>
      <c r="G65" s="167"/>
      <c r="H65" s="167"/>
      <c r="I65" s="116"/>
      <c r="J65" s="168"/>
      <c r="K65" s="116"/>
      <c r="L65" s="168"/>
      <c r="M65" s="116"/>
      <c r="N65" s="103"/>
    </row>
    <row r="66" spans="1:14" ht="12" customHeight="1" thickBot="1" x14ac:dyDescent="0.35">
      <c r="A66" s="30"/>
      <c r="B66" s="31" t="s">
        <v>23</v>
      </c>
      <c r="C66" s="31"/>
      <c r="D66" s="134"/>
      <c r="E66" s="135"/>
      <c r="F66" s="135"/>
      <c r="G66" s="136"/>
      <c r="H66" s="269">
        <f>H47+H64</f>
        <v>57.804180000000017</v>
      </c>
      <c r="I66" s="266">
        <f>SUM(I39:I65)</f>
        <v>45.06</v>
      </c>
      <c r="J66" s="137">
        <f>SUM(J39:J65)</f>
        <v>33.119999999999997</v>
      </c>
      <c r="K66" s="137">
        <f>SUM(K39:K65)</f>
        <v>68.7</v>
      </c>
      <c r="L66" s="137">
        <f>SUM(L39:L65)</f>
        <v>758.69999999999993</v>
      </c>
      <c r="M66" s="138"/>
      <c r="N66" s="141"/>
    </row>
    <row r="67" spans="1:14" ht="12" customHeight="1" x14ac:dyDescent="0.3"/>
    <row r="68" spans="1:14" ht="12" customHeight="1" x14ac:dyDescent="0.3"/>
    <row r="69" spans="1:14" ht="12" customHeight="1" x14ac:dyDescent="0.3"/>
    <row r="70" spans="1:14" ht="12" customHeight="1" x14ac:dyDescent="0.3"/>
    <row r="71" spans="1:14" ht="12" customHeight="1" x14ac:dyDescent="0.3"/>
    <row r="72" spans="1:14" ht="12" customHeight="1" x14ac:dyDescent="0.3"/>
    <row r="73" spans="1:14" ht="12" customHeight="1" x14ac:dyDescent="0.3"/>
    <row r="74" spans="1:14" ht="12" customHeight="1" x14ac:dyDescent="0.3"/>
    <row r="75" spans="1:14" ht="12" customHeight="1" x14ac:dyDescent="0.3"/>
    <row r="76" spans="1:14" ht="12" customHeight="1" x14ac:dyDescent="0.3"/>
    <row r="77" spans="1:14" ht="12" customHeight="1" x14ac:dyDescent="0.3"/>
    <row r="78" spans="1:14" ht="12" customHeight="1" x14ac:dyDescent="0.3"/>
    <row r="79" spans="1:14" ht="12" customHeight="1" x14ac:dyDescent="0.3"/>
    <row r="80" spans="1:14" ht="12" customHeight="1" x14ac:dyDescent="0.3"/>
    <row r="81" spans="1:14" ht="16.5" customHeight="1" x14ac:dyDescent="0.3">
      <c r="A81" s="337" t="s">
        <v>26</v>
      </c>
      <c r="B81" s="338"/>
      <c r="C81" s="338"/>
      <c r="D81" s="338"/>
      <c r="E81" s="338"/>
      <c r="F81" s="338"/>
      <c r="G81" s="338"/>
      <c r="H81" s="338"/>
      <c r="I81" s="338"/>
      <c r="J81" s="338"/>
      <c r="K81" s="338"/>
      <c r="L81" s="338"/>
      <c r="M81" s="338"/>
      <c r="N81" s="339"/>
    </row>
    <row r="82" spans="1:14" ht="13.5" customHeight="1" x14ac:dyDescent="0.3">
      <c r="A82" s="37" t="s">
        <v>0</v>
      </c>
      <c r="B82" s="38"/>
      <c r="C82" s="38" t="s">
        <v>1</v>
      </c>
      <c r="D82" s="4" t="s">
        <v>2</v>
      </c>
      <c r="E82" s="38" t="s">
        <v>3</v>
      </c>
      <c r="F82" s="38" t="s">
        <v>4</v>
      </c>
      <c r="G82" s="2" t="s">
        <v>5</v>
      </c>
      <c r="H82" s="38" t="s">
        <v>6</v>
      </c>
      <c r="I82" s="38" t="s">
        <v>7</v>
      </c>
      <c r="J82" s="39" t="s">
        <v>8</v>
      </c>
      <c r="K82" s="38" t="s">
        <v>9</v>
      </c>
      <c r="L82" s="38" t="s">
        <v>10</v>
      </c>
      <c r="M82" s="38" t="s">
        <v>11</v>
      </c>
      <c r="N82" s="42" t="s">
        <v>12</v>
      </c>
    </row>
    <row r="83" spans="1:14" ht="16.5" customHeight="1" thickBot="1" x14ac:dyDescent="0.35">
      <c r="A83" s="40"/>
      <c r="B83" s="49" t="s">
        <v>13</v>
      </c>
      <c r="C83" s="38" t="s">
        <v>14</v>
      </c>
      <c r="D83" s="11"/>
      <c r="E83" s="41" t="s">
        <v>14</v>
      </c>
      <c r="F83" s="41" t="s">
        <v>14</v>
      </c>
      <c r="G83" s="12" t="s">
        <v>15</v>
      </c>
      <c r="H83" s="41" t="s">
        <v>16</v>
      </c>
      <c r="I83" s="41" t="s">
        <v>14</v>
      </c>
      <c r="J83" s="41" t="s">
        <v>14</v>
      </c>
      <c r="K83" s="41" t="s">
        <v>14</v>
      </c>
      <c r="L83" s="41" t="s">
        <v>14</v>
      </c>
      <c r="M83" s="41"/>
      <c r="N83" s="6"/>
    </row>
    <row r="84" spans="1:14" ht="12" customHeight="1" x14ac:dyDescent="0.3">
      <c r="A84" s="340">
        <v>1</v>
      </c>
      <c r="B84" s="320" t="s">
        <v>63</v>
      </c>
      <c r="C84" s="322" t="s">
        <v>60</v>
      </c>
      <c r="D84" s="99"/>
      <c r="E84" s="62"/>
      <c r="F84" s="100"/>
      <c r="G84" s="142"/>
      <c r="H84" s="143"/>
      <c r="I84" s="104"/>
      <c r="J84" s="104"/>
      <c r="K84" s="105"/>
      <c r="L84" s="104"/>
      <c r="M84" s="106"/>
      <c r="N84" s="79" t="s">
        <v>17</v>
      </c>
    </row>
    <row r="85" spans="1:14" ht="12" customHeight="1" x14ac:dyDescent="0.3">
      <c r="A85" s="332"/>
      <c r="B85" s="321"/>
      <c r="C85" s="317"/>
      <c r="D85" s="83" t="s">
        <v>64</v>
      </c>
      <c r="E85" s="66">
        <v>1</v>
      </c>
      <c r="F85" s="82">
        <v>1</v>
      </c>
      <c r="G85" s="107">
        <v>11.5</v>
      </c>
      <c r="H85" s="86">
        <f>E85*G85</f>
        <v>11.5</v>
      </c>
      <c r="I85" s="108">
        <v>12.8</v>
      </c>
      <c r="J85" s="79">
        <v>11.6</v>
      </c>
      <c r="K85" s="80">
        <v>0.7</v>
      </c>
      <c r="L85" s="79">
        <v>158.69999999999999</v>
      </c>
      <c r="M85" s="7" t="s">
        <v>65</v>
      </c>
      <c r="N85" s="79"/>
    </row>
    <row r="86" spans="1:14" ht="12" customHeight="1" x14ac:dyDescent="0.3">
      <c r="A86" s="332"/>
      <c r="B86" s="321"/>
      <c r="C86" s="317"/>
      <c r="D86" s="83"/>
      <c r="E86" s="66"/>
      <c r="F86" s="82"/>
      <c r="G86" s="84"/>
      <c r="H86" s="86"/>
      <c r="I86" s="79"/>
      <c r="J86" s="79"/>
      <c r="K86" s="80"/>
      <c r="L86" s="79"/>
      <c r="M86" s="7"/>
      <c r="N86" s="79"/>
    </row>
    <row r="87" spans="1:14" ht="12" customHeight="1" thickBot="1" x14ac:dyDescent="0.35">
      <c r="A87" s="332"/>
      <c r="B87" s="321"/>
      <c r="C87" s="317"/>
      <c r="D87" s="87"/>
      <c r="E87" s="88"/>
      <c r="F87" s="89"/>
      <c r="G87" s="110"/>
      <c r="H87" s="86">
        <f t="shared" ref="H87:H103" si="8">E87*G87</f>
        <v>0</v>
      </c>
      <c r="I87" s="108"/>
      <c r="J87" s="79"/>
      <c r="K87" s="80"/>
      <c r="L87" s="79"/>
      <c r="M87" s="7"/>
      <c r="N87" s="79"/>
    </row>
    <row r="88" spans="1:14" ht="12" customHeight="1" x14ac:dyDescent="0.3">
      <c r="A88" s="323">
        <v>2</v>
      </c>
      <c r="B88" s="314" t="s">
        <v>74</v>
      </c>
      <c r="C88" s="316">
        <v>40</v>
      </c>
      <c r="D88" s="99" t="s">
        <v>24</v>
      </c>
      <c r="E88" s="62">
        <v>0.04</v>
      </c>
      <c r="F88" s="100">
        <v>0.04</v>
      </c>
      <c r="G88" s="142">
        <v>60</v>
      </c>
      <c r="H88" s="86">
        <f t="shared" si="8"/>
        <v>2.4</v>
      </c>
      <c r="I88" s="104">
        <v>3.56</v>
      </c>
      <c r="J88" s="104">
        <v>1.32</v>
      </c>
      <c r="K88" s="105">
        <v>18.7</v>
      </c>
      <c r="L88" s="104">
        <v>106.4</v>
      </c>
      <c r="M88" s="106" t="s">
        <v>36</v>
      </c>
      <c r="N88" s="104"/>
    </row>
    <row r="89" spans="1:14" ht="12" customHeight="1" thickBot="1" x14ac:dyDescent="0.35">
      <c r="A89" s="327"/>
      <c r="B89" s="315"/>
      <c r="C89" s="317"/>
      <c r="D89" s="111"/>
      <c r="E89" s="80"/>
      <c r="F89" s="79"/>
      <c r="G89" s="112"/>
      <c r="H89" s="97"/>
      <c r="I89" s="108"/>
      <c r="J89" s="79"/>
      <c r="K89" s="80"/>
      <c r="L89" s="79"/>
      <c r="M89" s="7"/>
      <c r="N89" s="79"/>
    </row>
    <row r="90" spans="1:14" ht="20.25" customHeight="1" thickBot="1" x14ac:dyDescent="0.35">
      <c r="A90" s="327"/>
      <c r="B90" s="325"/>
      <c r="C90" s="326"/>
      <c r="D90" s="144"/>
      <c r="E90" s="60"/>
      <c r="F90" s="145"/>
      <c r="G90" s="146"/>
      <c r="H90" s="14"/>
      <c r="I90" s="65"/>
      <c r="J90" s="145"/>
      <c r="K90" s="60"/>
      <c r="L90" s="145"/>
      <c r="M90" s="61"/>
      <c r="N90" s="145"/>
    </row>
    <row r="91" spans="1:14" ht="12" customHeight="1" x14ac:dyDescent="0.3">
      <c r="A91" s="323">
        <v>3</v>
      </c>
      <c r="B91" s="314" t="s">
        <v>43</v>
      </c>
      <c r="C91" s="320" t="s">
        <v>25</v>
      </c>
      <c r="D91" s="113" t="s">
        <v>42</v>
      </c>
      <c r="E91" s="70">
        <v>1E-3</v>
      </c>
      <c r="F91" s="70">
        <v>1E-3</v>
      </c>
      <c r="G91" s="114">
        <v>820</v>
      </c>
      <c r="H91" s="147">
        <f t="shared" si="8"/>
        <v>0.82000000000000006</v>
      </c>
      <c r="I91" s="148"/>
      <c r="J91" s="148"/>
      <c r="K91" s="149"/>
      <c r="L91" s="148"/>
      <c r="M91" s="149"/>
      <c r="N91" s="79"/>
    </row>
    <row r="92" spans="1:14" ht="12" customHeight="1" x14ac:dyDescent="0.3">
      <c r="A92" s="327"/>
      <c r="B92" s="315"/>
      <c r="C92" s="321"/>
      <c r="D92" s="93" t="s">
        <v>34</v>
      </c>
      <c r="E92" s="72">
        <v>0.01</v>
      </c>
      <c r="F92" s="72">
        <v>0.01</v>
      </c>
      <c r="G92" s="86">
        <v>60</v>
      </c>
      <c r="H92" s="150">
        <f t="shared" si="8"/>
        <v>0.6</v>
      </c>
      <c r="I92" s="151">
        <v>0.2</v>
      </c>
      <c r="J92" s="151">
        <v>0</v>
      </c>
      <c r="K92" s="152">
        <v>14</v>
      </c>
      <c r="L92" s="151">
        <v>56</v>
      </c>
      <c r="M92" s="149" t="s">
        <v>56</v>
      </c>
      <c r="N92" s="79"/>
    </row>
    <row r="93" spans="1:14" ht="15" thickBot="1" x14ac:dyDescent="0.35">
      <c r="A93" s="324"/>
      <c r="B93" s="325"/>
      <c r="C93" s="341"/>
      <c r="D93" s="118"/>
      <c r="E93" s="119"/>
      <c r="F93" s="119"/>
      <c r="G93" s="120"/>
      <c r="H93" s="153">
        <f t="shared" si="8"/>
        <v>0</v>
      </c>
      <c r="I93" s="154"/>
      <c r="J93" s="154"/>
      <c r="K93" s="133"/>
      <c r="L93" s="154"/>
      <c r="M93" s="133"/>
      <c r="N93" s="18"/>
    </row>
    <row r="94" spans="1:14" x14ac:dyDescent="0.3">
      <c r="A94" s="44"/>
      <c r="B94" s="7"/>
      <c r="C94" s="7"/>
      <c r="D94" s="155" t="s">
        <v>89</v>
      </c>
      <c r="E94" s="7"/>
      <c r="F94" s="7"/>
      <c r="G94" s="22"/>
      <c r="H94" s="22">
        <f>SUM(H84:H93)</f>
        <v>15.32</v>
      </c>
      <c r="I94" s="156"/>
      <c r="J94" s="156"/>
      <c r="K94" s="156"/>
      <c r="L94" s="156"/>
      <c r="M94" s="156"/>
      <c r="N94" s="157"/>
    </row>
    <row r="95" spans="1:14" ht="15" customHeight="1" x14ac:dyDescent="0.3">
      <c r="A95" s="44"/>
      <c r="B95" s="50" t="s">
        <v>73</v>
      </c>
      <c r="C95" s="50"/>
      <c r="D95" s="158"/>
      <c r="E95" s="50"/>
      <c r="F95" s="50"/>
      <c r="G95" s="81"/>
      <c r="H95" s="22"/>
      <c r="I95" s="50"/>
      <c r="J95" s="50"/>
      <c r="K95" s="50"/>
      <c r="L95" s="50"/>
      <c r="M95" s="50"/>
      <c r="N95" s="159"/>
    </row>
    <row r="96" spans="1:14" ht="26.4" x14ac:dyDescent="0.3">
      <c r="A96" s="331">
        <v>1</v>
      </c>
      <c r="B96" s="321" t="s">
        <v>91</v>
      </c>
      <c r="C96" s="317">
        <v>200</v>
      </c>
      <c r="D96" s="74" t="s">
        <v>92</v>
      </c>
      <c r="E96" s="75">
        <v>4.2999999999999997E-2</v>
      </c>
      <c r="F96" s="76">
        <v>0.04</v>
      </c>
      <c r="G96" s="77">
        <v>750</v>
      </c>
      <c r="H96" s="84">
        <f t="shared" si="8"/>
        <v>32.25</v>
      </c>
      <c r="I96" s="79"/>
      <c r="J96" s="79"/>
      <c r="K96" s="80"/>
      <c r="L96" s="79"/>
      <c r="M96" s="7"/>
      <c r="N96" s="79" t="s">
        <v>17</v>
      </c>
    </row>
    <row r="97" spans="1:14" x14ac:dyDescent="0.3">
      <c r="A97" s="332"/>
      <c r="B97" s="321"/>
      <c r="C97" s="317"/>
      <c r="D97" s="74" t="s">
        <v>38</v>
      </c>
      <c r="E97" s="75">
        <v>0.13</v>
      </c>
      <c r="F97" s="76">
        <v>0.12</v>
      </c>
      <c r="G97" s="77">
        <v>42</v>
      </c>
      <c r="H97" s="86">
        <f t="shared" si="8"/>
        <v>5.46</v>
      </c>
      <c r="I97" s="79"/>
      <c r="J97" s="79"/>
      <c r="K97" s="80"/>
      <c r="L97" s="79"/>
      <c r="M97" s="7"/>
      <c r="N97" s="79"/>
    </row>
    <row r="98" spans="1:14" x14ac:dyDescent="0.3">
      <c r="A98" s="332"/>
      <c r="B98" s="321"/>
      <c r="C98" s="317"/>
      <c r="D98" s="74" t="s">
        <v>20</v>
      </c>
      <c r="E98" s="75">
        <v>5.0000000000000001E-3</v>
      </c>
      <c r="F98" s="76">
        <v>4</v>
      </c>
      <c r="G98" s="77">
        <v>30</v>
      </c>
      <c r="H98" s="85">
        <f t="shared" si="8"/>
        <v>0.15</v>
      </c>
      <c r="I98" s="73">
        <v>38</v>
      </c>
      <c r="J98" s="82">
        <v>33</v>
      </c>
      <c r="K98" s="66">
        <v>37</v>
      </c>
      <c r="L98" s="82">
        <v>500</v>
      </c>
      <c r="M98" s="67" t="s">
        <v>41</v>
      </c>
      <c r="N98" s="71"/>
    </row>
    <row r="99" spans="1:14" x14ac:dyDescent="0.3">
      <c r="A99" s="332"/>
      <c r="B99" s="321"/>
      <c r="C99" s="317"/>
      <c r="D99" s="74" t="s">
        <v>21</v>
      </c>
      <c r="E99" s="75">
        <v>2E-3</v>
      </c>
      <c r="F99" s="76">
        <v>2E-3</v>
      </c>
      <c r="G99" s="77">
        <v>170</v>
      </c>
      <c r="H99" s="86">
        <f t="shared" si="8"/>
        <v>0.34</v>
      </c>
      <c r="I99" s="79"/>
      <c r="J99" s="79"/>
      <c r="K99" s="80"/>
      <c r="L99" s="79"/>
      <c r="M99" s="7"/>
      <c r="N99" s="79"/>
    </row>
    <row r="100" spans="1:14" x14ac:dyDescent="0.3">
      <c r="A100" s="332"/>
      <c r="B100" s="321"/>
      <c r="C100" s="317"/>
      <c r="D100" s="74" t="s">
        <v>39</v>
      </c>
      <c r="E100" s="75">
        <v>2E-3</v>
      </c>
      <c r="F100" s="76">
        <v>2E-3</v>
      </c>
      <c r="G100" s="77">
        <v>40</v>
      </c>
      <c r="H100" s="86">
        <f t="shared" si="8"/>
        <v>0.08</v>
      </c>
      <c r="I100" s="79"/>
      <c r="J100" s="79"/>
      <c r="K100" s="80"/>
      <c r="L100" s="79"/>
      <c r="M100" s="7"/>
      <c r="N100" s="79"/>
    </row>
    <row r="101" spans="1:14" x14ac:dyDescent="0.3">
      <c r="A101" s="332"/>
      <c r="B101" s="321"/>
      <c r="C101" s="317"/>
      <c r="D101" s="83" t="s">
        <v>22</v>
      </c>
      <c r="E101" s="66">
        <v>2E-3</v>
      </c>
      <c r="F101" s="82">
        <v>2E-3</v>
      </c>
      <c r="G101" s="84">
        <v>450</v>
      </c>
      <c r="H101" s="86">
        <f t="shared" si="8"/>
        <v>0.9</v>
      </c>
      <c r="I101" s="79"/>
      <c r="J101" s="79"/>
      <c r="K101" s="80"/>
      <c r="L101" s="79"/>
      <c r="M101" s="7"/>
      <c r="N101" s="79"/>
    </row>
    <row r="102" spans="1:14" x14ac:dyDescent="0.3">
      <c r="A102" s="332"/>
      <c r="B102" s="321"/>
      <c r="C102" s="317"/>
      <c r="D102" s="83" t="s">
        <v>45</v>
      </c>
      <c r="E102" s="66">
        <v>2E-3</v>
      </c>
      <c r="F102" s="82">
        <v>2E-3</v>
      </c>
      <c r="G102" s="84">
        <v>19</v>
      </c>
      <c r="H102" s="78">
        <f t="shared" si="8"/>
        <v>3.7999999999999999E-2</v>
      </c>
      <c r="I102" s="79"/>
      <c r="J102" s="79"/>
      <c r="K102" s="80"/>
      <c r="L102" s="79"/>
      <c r="M102" s="7"/>
      <c r="N102" s="79"/>
    </row>
    <row r="103" spans="1:14" ht="15" thickBot="1" x14ac:dyDescent="0.35">
      <c r="A103" s="333"/>
      <c r="B103" s="321"/>
      <c r="C103" s="317"/>
      <c r="D103" s="87" t="s">
        <v>40</v>
      </c>
      <c r="E103" s="88">
        <v>2E-3</v>
      </c>
      <c r="F103" s="89">
        <v>2E-3</v>
      </c>
      <c r="G103" s="90">
        <v>35</v>
      </c>
      <c r="H103" s="91">
        <f t="shared" si="8"/>
        <v>7.0000000000000007E-2</v>
      </c>
      <c r="I103" s="79"/>
      <c r="J103" s="79"/>
      <c r="K103" s="80"/>
      <c r="L103" s="79"/>
      <c r="M103" s="7"/>
      <c r="N103" s="79"/>
    </row>
    <row r="104" spans="1:14" x14ac:dyDescent="0.3">
      <c r="A104" s="46"/>
      <c r="B104" s="63" t="s">
        <v>43</v>
      </c>
      <c r="C104" s="126" t="s">
        <v>53</v>
      </c>
      <c r="D104" s="127" t="s">
        <v>42</v>
      </c>
      <c r="E104" s="105">
        <v>1E-3</v>
      </c>
      <c r="F104" s="104">
        <v>1E-3</v>
      </c>
      <c r="G104" s="160">
        <v>820</v>
      </c>
      <c r="H104" s="85">
        <f>E104*G104</f>
        <v>0.82000000000000006</v>
      </c>
      <c r="I104" s="122">
        <v>0.2</v>
      </c>
      <c r="J104" s="123">
        <v>0</v>
      </c>
      <c r="K104" s="124">
        <v>14</v>
      </c>
      <c r="L104" s="123">
        <v>56</v>
      </c>
      <c r="M104" s="125" t="s">
        <v>56</v>
      </c>
      <c r="N104" s="71"/>
    </row>
    <row r="105" spans="1:14" ht="15" thickBot="1" x14ac:dyDescent="0.35">
      <c r="A105" s="46">
        <v>2</v>
      </c>
      <c r="B105" s="64"/>
      <c r="C105" s="161"/>
      <c r="D105" s="214" t="s">
        <v>34</v>
      </c>
      <c r="E105" s="88">
        <v>0.01</v>
      </c>
      <c r="F105" s="89">
        <v>0.01</v>
      </c>
      <c r="G105" s="90">
        <v>60</v>
      </c>
      <c r="H105" s="215">
        <f>E105*G105</f>
        <v>0.6</v>
      </c>
      <c r="I105" s="19"/>
      <c r="J105" s="18"/>
      <c r="K105" s="68"/>
      <c r="L105" s="18"/>
      <c r="M105" s="69"/>
      <c r="N105" s="18"/>
    </row>
    <row r="106" spans="1:14" ht="29.25" customHeight="1" thickBot="1" x14ac:dyDescent="0.35">
      <c r="A106" s="323">
        <v>3</v>
      </c>
      <c r="B106" s="347" t="s">
        <v>74</v>
      </c>
      <c r="C106" s="316">
        <v>40</v>
      </c>
      <c r="D106" s="144" t="s">
        <v>24</v>
      </c>
      <c r="E106" s="182">
        <v>0.04</v>
      </c>
      <c r="F106" s="145">
        <v>0.04</v>
      </c>
      <c r="G106" s="216">
        <v>60</v>
      </c>
      <c r="H106" s="216">
        <f t="shared" ref="H106" si="9">E106*G106</f>
        <v>2.4</v>
      </c>
      <c r="I106" s="104">
        <v>3.56</v>
      </c>
      <c r="J106" s="104">
        <v>1.32</v>
      </c>
      <c r="K106" s="105">
        <v>18.7</v>
      </c>
      <c r="L106" s="104">
        <v>106.4</v>
      </c>
      <c r="M106" s="106" t="s">
        <v>36</v>
      </c>
      <c r="N106" s="104"/>
    </row>
    <row r="107" spans="1:14" ht="1.5" customHeight="1" thickBot="1" x14ac:dyDescent="0.35">
      <c r="A107" s="324"/>
      <c r="B107" s="348"/>
      <c r="C107" s="326"/>
      <c r="D107" s="163"/>
      <c r="E107" s="68"/>
      <c r="F107" s="18"/>
      <c r="G107" s="164"/>
      <c r="H107" s="164"/>
      <c r="I107" s="18"/>
      <c r="J107" s="18"/>
      <c r="K107" s="68"/>
      <c r="L107" s="18"/>
      <c r="M107" s="69"/>
      <c r="N107" s="18"/>
    </row>
    <row r="108" spans="1:14" ht="15" hidden="1" thickBot="1" x14ac:dyDescent="0.35">
      <c r="A108" s="323">
        <v>3</v>
      </c>
      <c r="B108" s="347" t="s">
        <v>43</v>
      </c>
      <c r="C108" s="320" t="s">
        <v>25</v>
      </c>
      <c r="D108" s="113" t="s">
        <v>42</v>
      </c>
      <c r="E108" s="70">
        <v>1E-3</v>
      </c>
      <c r="F108" s="70">
        <v>1E-3</v>
      </c>
      <c r="G108" s="114">
        <v>500</v>
      </c>
      <c r="H108" s="78">
        <f t="shared" ref="H108:H109" si="10">E108*G108</f>
        <v>0.5</v>
      </c>
      <c r="I108" s="148"/>
      <c r="J108" s="148"/>
      <c r="K108" s="149"/>
      <c r="L108" s="148"/>
      <c r="M108" s="149"/>
      <c r="N108" s="79"/>
    </row>
    <row r="109" spans="1:14" ht="13.5" hidden="1" customHeight="1" thickBot="1" x14ac:dyDescent="0.35">
      <c r="A109" s="327"/>
      <c r="B109" s="346"/>
      <c r="C109" s="321"/>
      <c r="D109" s="96" t="s">
        <v>34</v>
      </c>
      <c r="E109" s="49">
        <v>1.4999999999999999E-2</v>
      </c>
      <c r="F109" s="49">
        <v>1.4999999999999999E-2</v>
      </c>
      <c r="G109" s="97">
        <v>56</v>
      </c>
      <c r="H109" s="91">
        <f t="shared" si="10"/>
        <v>0.84</v>
      </c>
      <c r="I109" s="151">
        <v>0.2</v>
      </c>
      <c r="J109" s="151">
        <v>0</v>
      </c>
      <c r="K109" s="152">
        <v>15</v>
      </c>
      <c r="L109" s="151">
        <v>58</v>
      </c>
      <c r="M109" s="149" t="s">
        <v>56</v>
      </c>
      <c r="N109" s="79"/>
    </row>
    <row r="110" spans="1:14" ht="15" hidden="1" thickBot="1" x14ac:dyDescent="0.35">
      <c r="A110" s="43"/>
      <c r="B110" s="106"/>
      <c r="C110" s="106"/>
      <c r="D110" s="165"/>
      <c r="E110" s="166"/>
      <c r="F110" s="166"/>
      <c r="G110" s="167"/>
      <c r="H110" s="167"/>
      <c r="I110" s="116"/>
      <c r="J110" s="168"/>
      <c r="K110" s="116"/>
      <c r="L110" s="168"/>
      <c r="M110" s="116"/>
      <c r="N110" s="103"/>
    </row>
    <row r="111" spans="1:14" ht="4.5" hidden="1" customHeight="1" thickBot="1" x14ac:dyDescent="0.35">
      <c r="A111" s="48"/>
      <c r="B111" s="31" t="s">
        <v>23</v>
      </c>
      <c r="C111" s="31"/>
      <c r="D111" s="134"/>
      <c r="E111" s="135"/>
      <c r="F111" s="135"/>
      <c r="G111" s="136"/>
      <c r="H111" s="137">
        <f>SUM(H84:H110)</f>
        <v>75.087999999999994</v>
      </c>
      <c r="I111" s="138">
        <f>SUM(I84:I110)</f>
        <v>58.52000000000001</v>
      </c>
      <c r="J111" s="138">
        <f>SUM(J84:J110)</f>
        <v>47.24</v>
      </c>
      <c r="K111" s="138">
        <f>SUM(K84:K110)</f>
        <v>118.10000000000001</v>
      </c>
      <c r="L111" s="138">
        <f>SUM(L84:L110)</f>
        <v>1041.5</v>
      </c>
      <c r="M111" s="138"/>
      <c r="N111" s="141"/>
    </row>
    <row r="112" spans="1:14" ht="15" hidden="1" thickBot="1" x14ac:dyDescent="0.35">
      <c r="A112" s="13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</row>
    <row r="113" spans="1:14" ht="15" hidden="1" thickBot="1" x14ac:dyDescent="0.35">
      <c r="A113" s="13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</row>
    <row r="114" spans="1:14" ht="15" thickBot="1" x14ac:dyDescent="0.35">
      <c r="A114" s="13"/>
      <c r="B114" s="57" t="s">
        <v>89</v>
      </c>
      <c r="C114" s="57"/>
      <c r="D114" s="57"/>
      <c r="E114" s="57"/>
      <c r="F114" s="57"/>
      <c r="G114" s="57"/>
      <c r="H114" s="181">
        <f>H96+H97+H98+H99+H100+H101+H102+H103+H104+H105+H106</f>
        <v>43.107999999999997</v>
      </c>
      <c r="I114" s="57"/>
      <c r="J114" s="57"/>
      <c r="K114" s="57"/>
      <c r="L114" s="57"/>
      <c r="M114" s="57"/>
      <c r="N114" s="57"/>
    </row>
    <row r="115" spans="1:14" ht="16.5" customHeight="1" thickBot="1" x14ac:dyDescent="0.35">
      <c r="A115" s="43"/>
      <c r="B115" s="106"/>
      <c r="C115" s="106"/>
      <c r="D115" s="165"/>
      <c r="E115" s="166"/>
      <c r="F115" s="166"/>
      <c r="G115" s="167"/>
      <c r="H115" s="167"/>
      <c r="I115" s="116"/>
      <c r="J115" s="168"/>
      <c r="K115" s="116"/>
      <c r="L115" s="169"/>
      <c r="M115" s="116"/>
      <c r="N115" s="103"/>
    </row>
    <row r="116" spans="1:14" ht="15" thickBot="1" x14ac:dyDescent="0.35">
      <c r="A116" s="48"/>
      <c r="B116" s="31" t="s">
        <v>23</v>
      </c>
      <c r="C116" s="31"/>
      <c r="D116" s="134"/>
      <c r="E116" s="135"/>
      <c r="F116" s="135"/>
      <c r="G116" s="136"/>
      <c r="H116" s="269">
        <f>H94+H114</f>
        <v>58.427999999999997</v>
      </c>
      <c r="I116" s="266">
        <f t="shared" ref="I116:L116" si="11">SUM(I111)</f>
        <v>58.52000000000001</v>
      </c>
      <c r="J116" s="137">
        <f t="shared" si="11"/>
        <v>47.24</v>
      </c>
      <c r="K116" s="137">
        <f t="shared" si="11"/>
        <v>118.10000000000001</v>
      </c>
      <c r="L116" s="137">
        <f t="shared" si="11"/>
        <v>1041.5</v>
      </c>
      <c r="M116" s="138"/>
      <c r="N116" s="141"/>
    </row>
    <row r="117" spans="1:14" x14ac:dyDescent="0.3">
      <c r="A117" s="34"/>
      <c r="B117" s="33"/>
      <c r="C117" s="34"/>
      <c r="D117" s="35"/>
      <c r="E117" s="34"/>
      <c r="F117" s="34"/>
      <c r="G117" s="9"/>
      <c r="H117" s="36"/>
      <c r="I117" s="36"/>
      <c r="J117" s="36"/>
      <c r="K117" s="36"/>
      <c r="L117" s="36"/>
      <c r="M117" s="9"/>
      <c r="N117" s="9"/>
    </row>
    <row r="118" spans="1:14" x14ac:dyDescent="0.3">
      <c r="A118" s="34"/>
      <c r="B118" s="33"/>
      <c r="C118" s="34"/>
      <c r="D118" s="35"/>
      <c r="E118" s="34"/>
      <c r="F118" s="34"/>
      <c r="G118" s="9"/>
      <c r="H118" s="36"/>
      <c r="I118" s="36"/>
      <c r="J118" s="36"/>
      <c r="K118" s="36"/>
      <c r="L118" s="36"/>
      <c r="M118" s="9"/>
      <c r="N118" s="9"/>
    </row>
    <row r="119" spans="1:14" x14ac:dyDescent="0.3">
      <c r="A119" s="34"/>
      <c r="B119" s="33"/>
      <c r="C119" s="34"/>
      <c r="D119" s="35"/>
      <c r="E119" s="34"/>
      <c r="F119" s="34"/>
      <c r="G119" s="9"/>
      <c r="H119" s="36"/>
      <c r="I119" s="36"/>
      <c r="J119" s="36"/>
      <c r="K119" s="36"/>
      <c r="L119" s="36"/>
      <c r="M119" s="9"/>
      <c r="N119" s="9"/>
    </row>
    <row r="120" spans="1:14" x14ac:dyDescent="0.3">
      <c r="A120" s="34"/>
      <c r="B120" s="33"/>
      <c r="C120" s="34"/>
      <c r="D120" s="35"/>
      <c r="E120" s="34"/>
      <c r="F120" s="34"/>
      <c r="G120" s="9"/>
      <c r="H120" s="36"/>
      <c r="I120" s="36"/>
      <c r="J120" s="36"/>
      <c r="K120" s="36"/>
      <c r="L120" s="36"/>
      <c r="M120" s="9"/>
      <c r="N120" s="9"/>
    </row>
    <row r="121" spans="1:14" x14ac:dyDescent="0.3">
      <c r="A121" s="34"/>
      <c r="B121" s="33"/>
      <c r="C121" s="34"/>
      <c r="D121" s="35"/>
      <c r="E121" s="34"/>
      <c r="F121" s="34"/>
      <c r="G121" s="9"/>
      <c r="H121" s="36"/>
      <c r="I121" s="36"/>
      <c r="J121" s="36"/>
      <c r="K121" s="36"/>
      <c r="L121" s="36"/>
      <c r="M121" s="9"/>
      <c r="N121" s="9"/>
    </row>
    <row r="122" spans="1:14" x14ac:dyDescent="0.3">
      <c r="A122" s="34"/>
      <c r="B122" s="33"/>
      <c r="C122" s="34"/>
      <c r="D122" s="35"/>
      <c r="E122" s="34"/>
      <c r="F122" s="34"/>
      <c r="G122" s="9"/>
      <c r="H122" s="36"/>
      <c r="I122" s="36"/>
      <c r="J122" s="36"/>
      <c r="K122" s="36"/>
      <c r="L122" s="36"/>
      <c r="M122" s="9"/>
      <c r="N122" s="9"/>
    </row>
    <row r="123" spans="1:14" x14ac:dyDescent="0.3">
      <c r="A123" s="34"/>
      <c r="B123" s="33"/>
      <c r="C123" s="34"/>
      <c r="D123" s="35"/>
      <c r="E123" s="34"/>
      <c r="F123" s="34"/>
      <c r="G123" s="9"/>
      <c r="H123" s="36"/>
      <c r="I123" s="36"/>
      <c r="J123" s="36"/>
      <c r="K123" s="36"/>
      <c r="L123" s="36"/>
      <c r="M123" s="9"/>
      <c r="N123" s="9"/>
    </row>
    <row r="124" spans="1:14" ht="15" customHeight="1" x14ac:dyDescent="0.3"/>
    <row r="125" spans="1:14" ht="15" customHeight="1" x14ac:dyDescent="0.3">
      <c r="A125" s="337" t="s">
        <v>27</v>
      </c>
      <c r="B125" s="338"/>
      <c r="C125" s="338"/>
      <c r="D125" s="338"/>
      <c r="E125" s="338"/>
      <c r="F125" s="338"/>
      <c r="G125" s="338"/>
      <c r="H125" s="338"/>
      <c r="I125" s="338"/>
      <c r="J125" s="338"/>
      <c r="K125" s="338"/>
      <c r="L125" s="338"/>
      <c r="M125" s="338"/>
      <c r="N125" s="339"/>
    </row>
    <row r="126" spans="1:14" ht="26.4" x14ac:dyDescent="0.3">
      <c r="A126" s="37" t="s">
        <v>0</v>
      </c>
      <c r="B126" s="72"/>
      <c r="C126" s="72" t="s">
        <v>1</v>
      </c>
      <c r="D126" s="93" t="s">
        <v>2</v>
      </c>
      <c r="E126" s="72" t="s">
        <v>3</v>
      </c>
      <c r="F126" s="72" t="s">
        <v>4</v>
      </c>
      <c r="G126" s="86" t="s">
        <v>5</v>
      </c>
      <c r="H126" s="72" t="s">
        <v>6</v>
      </c>
      <c r="I126" s="72" t="s">
        <v>7</v>
      </c>
      <c r="J126" s="95" t="s">
        <v>8</v>
      </c>
      <c r="K126" s="72" t="s">
        <v>9</v>
      </c>
      <c r="L126" s="72" t="s">
        <v>10</v>
      </c>
      <c r="M126" s="72" t="s">
        <v>11</v>
      </c>
      <c r="N126" s="73" t="s">
        <v>12</v>
      </c>
    </row>
    <row r="127" spans="1:14" ht="15" thickBot="1" x14ac:dyDescent="0.35">
      <c r="A127" s="40"/>
      <c r="B127" s="49" t="s">
        <v>13</v>
      </c>
      <c r="C127" s="49" t="s">
        <v>14</v>
      </c>
      <c r="D127" s="96"/>
      <c r="E127" s="49" t="s">
        <v>14</v>
      </c>
      <c r="F127" s="49" t="s">
        <v>14</v>
      </c>
      <c r="G127" s="97" t="s">
        <v>15</v>
      </c>
      <c r="H127" s="49" t="s">
        <v>16</v>
      </c>
      <c r="I127" s="49" t="s">
        <v>14</v>
      </c>
      <c r="J127" s="49" t="s">
        <v>14</v>
      </c>
      <c r="K127" s="49" t="s">
        <v>14</v>
      </c>
      <c r="L127" s="49" t="s">
        <v>14</v>
      </c>
      <c r="M127" s="49"/>
      <c r="N127" s="98"/>
    </row>
    <row r="128" spans="1:14" x14ac:dyDescent="0.3">
      <c r="A128" s="318">
        <v>1</v>
      </c>
      <c r="B128" s="314" t="s">
        <v>61</v>
      </c>
      <c r="C128" s="316" t="s">
        <v>79</v>
      </c>
      <c r="D128" s="99"/>
      <c r="E128" s="62"/>
      <c r="F128" s="100"/>
      <c r="G128" s="101"/>
      <c r="H128" s="142"/>
      <c r="I128" s="103"/>
      <c r="J128" s="104"/>
      <c r="K128" s="105"/>
      <c r="L128" s="104"/>
      <c r="M128" s="106"/>
      <c r="N128" s="79"/>
    </row>
    <row r="129" spans="1:14" x14ac:dyDescent="0.3">
      <c r="A129" s="319"/>
      <c r="B129" s="315"/>
      <c r="C129" s="317"/>
      <c r="D129" s="83" t="s">
        <v>24</v>
      </c>
      <c r="E129" s="66">
        <v>0.05</v>
      </c>
      <c r="F129" s="82">
        <v>0.05</v>
      </c>
      <c r="G129" s="107">
        <v>60</v>
      </c>
      <c r="H129" s="109">
        <f>E129*G129</f>
        <v>3</v>
      </c>
      <c r="I129" s="108"/>
      <c r="J129" s="79"/>
      <c r="K129" s="80"/>
      <c r="L129" s="79"/>
      <c r="M129" s="7"/>
      <c r="N129" s="79"/>
    </row>
    <row r="130" spans="1:14" ht="26.4" x14ac:dyDescent="0.3">
      <c r="A130" s="319"/>
      <c r="B130" s="315"/>
      <c r="C130" s="317"/>
      <c r="D130" s="83" t="s">
        <v>46</v>
      </c>
      <c r="E130" s="66">
        <v>0.01</v>
      </c>
      <c r="F130" s="82">
        <v>0.01</v>
      </c>
      <c r="G130" s="107">
        <v>920</v>
      </c>
      <c r="H130" s="84">
        <f t="shared" ref="H130:H134" si="12">E130*G130</f>
        <v>9.2000000000000011</v>
      </c>
      <c r="I130" s="108">
        <v>8.9600000000000009</v>
      </c>
      <c r="J130" s="79">
        <v>9.1</v>
      </c>
      <c r="K130" s="80">
        <v>46.8</v>
      </c>
      <c r="L130" s="79">
        <v>318.89999999999998</v>
      </c>
      <c r="M130" s="7"/>
      <c r="N130" s="79"/>
    </row>
    <row r="131" spans="1:14" ht="25.5" customHeight="1" thickBot="1" x14ac:dyDescent="0.35">
      <c r="A131" s="319"/>
      <c r="B131" s="325"/>
      <c r="C131" s="326"/>
      <c r="D131" s="87"/>
      <c r="E131" s="88"/>
      <c r="F131" s="89"/>
      <c r="G131" s="110"/>
      <c r="H131" s="164"/>
      <c r="I131" s="108"/>
      <c r="J131" s="79"/>
      <c r="K131" s="80"/>
      <c r="L131" s="79"/>
      <c r="M131" s="7"/>
      <c r="N131" s="79"/>
    </row>
    <row r="132" spans="1:14" x14ac:dyDescent="0.3">
      <c r="A132" s="323">
        <v>2</v>
      </c>
      <c r="B132" s="315" t="s">
        <v>43</v>
      </c>
      <c r="C132" s="329" t="s">
        <v>25</v>
      </c>
      <c r="D132" s="170" t="s">
        <v>42</v>
      </c>
      <c r="E132" s="70">
        <v>1E-3</v>
      </c>
      <c r="F132" s="70">
        <v>1E-3</v>
      </c>
      <c r="G132" s="171">
        <v>820</v>
      </c>
      <c r="H132" s="142">
        <f t="shared" si="12"/>
        <v>0.82000000000000006</v>
      </c>
      <c r="I132" s="117"/>
      <c r="J132" s="116"/>
      <c r="K132" s="117"/>
      <c r="L132" s="116"/>
      <c r="M132" s="117"/>
      <c r="N132" s="104"/>
    </row>
    <row r="133" spans="1:14" x14ac:dyDescent="0.3">
      <c r="A133" s="327"/>
      <c r="B133" s="315"/>
      <c r="C133" s="329"/>
      <c r="D133" s="172" t="s">
        <v>34</v>
      </c>
      <c r="E133" s="72">
        <v>1.4999999999999999E-2</v>
      </c>
      <c r="F133" s="72">
        <v>1.4999999999999999E-2</v>
      </c>
      <c r="G133" s="85">
        <v>60</v>
      </c>
      <c r="H133" s="107">
        <f t="shared" si="12"/>
        <v>0.89999999999999991</v>
      </c>
      <c r="I133" s="122">
        <v>0.2</v>
      </c>
      <c r="J133" s="123">
        <v>0</v>
      </c>
      <c r="K133" s="124">
        <v>14</v>
      </c>
      <c r="L133" s="123">
        <v>56</v>
      </c>
      <c r="M133" s="125" t="s">
        <v>56</v>
      </c>
      <c r="N133" s="71"/>
    </row>
    <row r="134" spans="1:14" ht="15" thickBot="1" x14ac:dyDescent="0.35">
      <c r="A134" s="327"/>
      <c r="B134" s="325"/>
      <c r="C134" s="330"/>
      <c r="D134" s="173"/>
      <c r="E134" s="119"/>
      <c r="F134" s="119"/>
      <c r="G134" s="121"/>
      <c r="H134" s="92">
        <f t="shared" si="12"/>
        <v>0</v>
      </c>
      <c r="I134" s="133"/>
      <c r="J134" s="154"/>
      <c r="K134" s="133"/>
      <c r="L134" s="154"/>
      <c r="M134" s="133"/>
      <c r="N134" s="79"/>
    </row>
    <row r="135" spans="1:14" ht="15.75" customHeight="1" x14ac:dyDescent="0.3">
      <c r="A135" s="323">
        <v>3</v>
      </c>
      <c r="B135" s="315"/>
      <c r="C135" s="329"/>
      <c r="D135" s="170"/>
      <c r="E135" s="70"/>
      <c r="F135" s="70"/>
      <c r="G135" s="171"/>
      <c r="H135" s="142"/>
      <c r="I135" s="117"/>
      <c r="J135" s="116"/>
      <c r="K135" s="117"/>
      <c r="L135" s="116"/>
      <c r="M135" s="117"/>
      <c r="N135" s="79"/>
    </row>
    <row r="136" spans="1:14" x14ac:dyDescent="0.3">
      <c r="A136" s="327"/>
      <c r="B136" s="315"/>
      <c r="C136" s="329"/>
      <c r="D136" s="172"/>
      <c r="E136" s="72"/>
      <c r="F136" s="72"/>
      <c r="G136" s="85"/>
      <c r="H136" s="84"/>
      <c r="I136" s="152"/>
      <c r="J136" s="151"/>
      <c r="K136" s="152"/>
      <c r="L136" s="151"/>
      <c r="M136" s="149"/>
      <c r="N136" s="79"/>
    </row>
    <row r="137" spans="1:14" ht="15" thickBot="1" x14ac:dyDescent="0.35">
      <c r="A137" s="324"/>
      <c r="B137" s="325"/>
      <c r="C137" s="330"/>
      <c r="D137" s="173" t="s">
        <v>89</v>
      </c>
      <c r="E137" s="119"/>
      <c r="F137" s="119"/>
      <c r="G137" s="121"/>
      <c r="H137" s="92">
        <f>SUM(H128:H136)</f>
        <v>13.920000000000002</v>
      </c>
      <c r="I137" s="133"/>
      <c r="J137" s="154"/>
      <c r="K137" s="133"/>
      <c r="L137" s="154"/>
      <c r="M137" s="133"/>
      <c r="N137" s="18"/>
    </row>
    <row r="138" spans="1:14" x14ac:dyDescent="0.3">
      <c r="A138" s="44"/>
      <c r="B138" s="44"/>
      <c r="C138" s="44"/>
      <c r="D138" s="28"/>
      <c r="E138" s="44"/>
      <c r="F138" s="44"/>
      <c r="G138" s="8"/>
      <c r="H138" s="8"/>
      <c r="I138" s="23"/>
      <c r="J138" s="23"/>
      <c r="K138" s="23"/>
      <c r="L138" s="23"/>
      <c r="M138" s="23"/>
      <c r="N138" s="47"/>
    </row>
    <row r="139" spans="1:14" x14ac:dyDescent="0.3">
      <c r="A139" s="44"/>
      <c r="B139" s="50" t="s">
        <v>73</v>
      </c>
      <c r="C139" s="15"/>
      <c r="D139" s="29"/>
      <c r="E139" s="15"/>
      <c r="F139" s="15"/>
      <c r="G139" s="17"/>
      <c r="H139" s="8"/>
      <c r="I139" s="15"/>
      <c r="J139" s="15"/>
      <c r="K139" s="15"/>
      <c r="L139" s="15"/>
      <c r="M139" s="15"/>
      <c r="N139" s="16"/>
    </row>
    <row r="140" spans="1:14" ht="26.4" x14ac:dyDescent="0.3">
      <c r="A140" s="331">
        <v>1</v>
      </c>
      <c r="B140" s="321" t="s">
        <v>113</v>
      </c>
      <c r="C140" s="317" t="s">
        <v>87</v>
      </c>
      <c r="D140" s="74" t="s">
        <v>112</v>
      </c>
      <c r="E140" s="75">
        <v>0.09</v>
      </c>
      <c r="F140" s="76">
        <v>7.0000000000000007E-2</v>
      </c>
      <c r="G140" s="77">
        <v>325</v>
      </c>
      <c r="H140" s="84">
        <f t="shared" ref="H140:H152" si="13">E140*G140</f>
        <v>29.25</v>
      </c>
      <c r="I140" s="79"/>
      <c r="J140" s="79"/>
      <c r="K140" s="80"/>
      <c r="L140" s="79"/>
      <c r="M140" s="7"/>
      <c r="N140" s="79" t="s">
        <v>17</v>
      </c>
    </row>
    <row r="141" spans="1:14" ht="18.75" customHeight="1" x14ac:dyDescent="0.3">
      <c r="A141" s="332"/>
      <c r="B141" s="321"/>
      <c r="C141" s="317"/>
      <c r="D141" s="74" t="s">
        <v>45</v>
      </c>
      <c r="E141" s="75">
        <v>2E-3</v>
      </c>
      <c r="F141" s="76">
        <v>2E-3</v>
      </c>
      <c r="G141" s="77">
        <v>19</v>
      </c>
      <c r="H141" s="85">
        <f t="shared" si="13"/>
        <v>3.7999999999999999E-2</v>
      </c>
      <c r="I141" s="73">
        <v>12.52</v>
      </c>
      <c r="J141" s="82">
        <v>8.48</v>
      </c>
      <c r="K141" s="66">
        <v>4.43</v>
      </c>
      <c r="L141" s="82">
        <v>145</v>
      </c>
      <c r="M141" s="67" t="s">
        <v>55</v>
      </c>
      <c r="N141" s="71"/>
    </row>
    <row r="142" spans="1:14" x14ac:dyDescent="0.3">
      <c r="A142" s="332"/>
      <c r="B142" s="321"/>
      <c r="C142" s="317"/>
      <c r="D142" s="74" t="s">
        <v>49</v>
      </c>
      <c r="E142" s="75">
        <v>4.0000000000000001E-3</v>
      </c>
      <c r="F142" s="76">
        <v>4.0000000000000001E-3</v>
      </c>
      <c r="G142" s="77">
        <v>170</v>
      </c>
      <c r="H142" s="85">
        <f t="shared" si="13"/>
        <v>0.68</v>
      </c>
      <c r="I142" s="79"/>
      <c r="J142" s="79"/>
      <c r="K142" s="80"/>
      <c r="L142" s="79"/>
      <c r="M142" s="7"/>
      <c r="N142" s="79"/>
    </row>
    <row r="143" spans="1:14" x14ac:dyDescent="0.3">
      <c r="A143" s="332"/>
      <c r="B143" s="321"/>
      <c r="C143" s="317"/>
      <c r="D143" s="74" t="s">
        <v>40</v>
      </c>
      <c r="E143" s="75">
        <v>3.0000000000000001E-3</v>
      </c>
      <c r="F143" s="76">
        <v>3.0000000000000001E-3</v>
      </c>
      <c r="G143" s="77">
        <v>35</v>
      </c>
      <c r="H143" s="85">
        <f t="shared" si="13"/>
        <v>0.105</v>
      </c>
      <c r="I143" s="79"/>
      <c r="J143" s="79"/>
      <c r="K143" s="80"/>
      <c r="L143" s="79"/>
      <c r="M143" s="7"/>
      <c r="N143" s="79"/>
    </row>
    <row r="144" spans="1:14" x14ac:dyDescent="0.3">
      <c r="A144" s="332"/>
      <c r="B144" s="321"/>
      <c r="C144" s="317"/>
      <c r="D144" s="83" t="s">
        <v>38</v>
      </c>
      <c r="E144" s="283">
        <v>0.14000000000000001</v>
      </c>
      <c r="F144" s="82">
        <v>0.12</v>
      </c>
      <c r="G144" s="84">
        <v>42</v>
      </c>
      <c r="H144" s="85">
        <f t="shared" si="13"/>
        <v>5.8800000000000008</v>
      </c>
      <c r="I144" s="79"/>
      <c r="J144" s="79"/>
      <c r="K144" s="80"/>
      <c r="L144" s="79"/>
      <c r="M144" s="7"/>
      <c r="N144" s="79"/>
    </row>
    <row r="145" spans="1:14" ht="26.4" x14ac:dyDescent="0.3">
      <c r="A145" s="332"/>
      <c r="B145" s="321"/>
      <c r="C145" s="317"/>
      <c r="D145" s="87" t="s">
        <v>46</v>
      </c>
      <c r="E145" s="88">
        <v>2E-3</v>
      </c>
      <c r="F145" s="89">
        <v>2E-3</v>
      </c>
      <c r="G145" s="90">
        <v>820</v>
      </c>
      <c r="H145" s="85">
        <f t="shared" si="13"/>
        <v>1.6400000000000001</v>
      </c>
      <c r="I145" s="79"/>
      <c r="J145" s="79"/>
      <c r="K145" s="80"/>
      <c r="L145" s="79"/>
      <c r="M145" s="7"/>
      <c r="N145" s="79"/>
    </row>
    <row r="146" spans="1:14" x14ac:dyDescent="0.3">
      <c r="A146" s="332"/>
      <c r="B146" s="321"/>
      <c r="C146" s="317"/>
      <c r="D146" s="87" t="s">
        <v>19</v>
      </c>
      <c r="E146" s="88">
        <v>0.02</v>
      </c>
      <c r="F146" s="89">
        <v>0.02</v>
      </c>
      <c r="G146" s="90">
        <v>82</v>
      </c>
      <c r="H146" s="85">
        <f t="shared" si="13"/>
        <v>1.6400000000000001</v>
      </c>
      <c r="I146" s="79"/>
      <c r="J146" s="79"/>
      <c r="K146" s="80"/>
      <c r="L146" s="79"/>
      <c r="M146" s="7"/>
      <c r="N146" s="79"/>
    </row>
    <row r="147" spans="1:14" x14ac:dyDescent="0.3">
      <c r="A147" s="332"/>
      <c r="B147" s="321"/>
      <c r="C147" s="317"/>
      <c r="D147" s="87" t="s">
        <v>20</v>
      </c>
      <c r="E147" s="88">
        <v>3.0000000000000001E-3</v>
      </c>
      <c r="F147" s="89">
        <v>3.0000000000000001E-3</v>
      </c>
      <c r="G147" s="90">
        <v>30</v>
      </c>
      <c r="H147" s="85">
        <f t="shared" si="13"/>
        <v>0.09</v>
      </c>
      <c r="I147" s="79"/>
      <c r="J147" s="79"/>
      <c r="K147" s="80"/>
      <c r="L147" s="79"/>
      <c r="M147" s="7"/>
      <c r="N147" s="79"/>
    </row>
    <row r="148" spans="1:14" x14ac:dyDescent="0.3">
      <c r="A148" s="332"/>
      <c r="B148" s="321"/>
      <c r="C148" s="317"/>
      <c r="D148" s="87" t="s">
        <v>49</v>
      </c>
      <c r="E148" s="88">
        <v>3.0000000000000001E-3</v>
      </c>
      <c r="F148" s="89">
        <v>3.0000000000000001E-3</v>
      </c>
      <c r="G148" s="90">
        <v>170</v>
      </c>
      <c r="H148" s="85">
        <f t="shared" si="13"/>
        <v>0.51</v>
      </c>
      <c r="I148" s="79"/>
      <c r="J148" s="79"/>
      <c r="K148" s="80"/>
      <c r="L148" s="79"/>
      <c r="M148" s="7"/>
      <c r="N148" s="79"/>
    </row>
    <row r="149" spans="1:14" x14ac:dyDescent="0.3">
      <c r="A149" s="332"/>
      <c r="B149" s="321"/>
      <c r="C149" s="317"/>
      <c r="D149" s="87" t="s">
        <v>45</v>
      </c>
      <c r="E149" s="88">
        <v>2E-3</v>
      </c>
      <c r="F149" s="89">
        <v>2E-3</v>
      </c>
      <c r="G149" s="90">
        <v>19</v>
      </c>
      <c r="H149" s="85">
        <f t="shared" si="13"/>
        <v>3.7999999999999999E-2</v>
      </c>
      <c r="I149" s="79"/>
      <c r="J149" s="79"/>
      <c r="K149" s="80"/>
      <c r="L149" s="79"/>
      <c r="M149" s="7"/>
      <c r="N149" s="79"/>
    </row>
    <row r="150" spans="1:14" ht="15" thickBot="1" x14ac:dyDescent="0.35">
      <c r="A150" s="333"/>
      <c r="B150" s="321"/>
      <c r="C150" s="317"/>
      <c r="D150" s="87" t="s">
        <v>22</v>
      </c>
      <c r="E150" s="88">
        <v>2E-3</v>
      </c>
      <c r="F150" s="89">
        <v>2E-3</v>
      </c>
      <c r="G150" s="90">
        <v>450</v>
      </c>
      <c r="H150" s="85">
        <f t="shared" si="13"/>
        <v>0.9</v>
      </c>
      <c r="I150" s="79"/>
      <c r="J150" s="79"/>
      <c r="K150" s="80"/>
      <c r="L150" s="79"/>
      <c r="M150" s="7"/>
      <c r="N150" s="79"/>
    </row>
    <row r="151" spans="1:14" x14ac:dyDescent="0.3">
      <c r="A151" s="46">
        <v>2</v>
      </c>
      <c r="B151" s="104" t="s">
        <v>43</v>
      </c>
      <c r="C151" s="104" t="s">
        <v>53</v>
      </c>
      <c r="D151" s="170" t="s">
        <v>42</v>
      </c>
      <c r="E151" s="70">
        <v>1E-3</v>
      </c>
      <c r="F151" s="70">
        <v>1E-3</v>
      </c>
      <c r="G151" s="171">
        <v>820</v>
      </c>
      <c r="H151" s="85">
        <f t="shared" si="13"/>
        <v>0.82000000000000006</v>
      </c>
      <c r="I151" s="122">
        <v>0.2</v>
      </c>
      <c r="J151" s="123">
        <v>0</v>
      </c>
      <c r="K151" s="124">
        <v>14</v>
      </c>
      <c r="L151" s="123">
        <v>56</v>
      </c>
      <c r="M151" s="125" t="s">
        <v>56</v>
      </c>
      <c r="N151" s="71"/>
    </row>
    <row r="152" spans="1:14" ht="15" thickBot="1" x14ac:dyDescent="0.35">
      <c r="A152" s="46"/>
      <c r="B152" s="18"/>
      <c r="C152" s="18"/>
      <c r="D152" s="173" t="s">
        <v>34</v>
      </c>
      <c r="E152" s="119">
        <v>1.4999999999999999E-2</v>
      </c>
      <c r="F152" s="119">
        <v>1.4999999999999999E-2</v>
      </c>
      <c r="G152" s="121">
        <v>60</v>
      </c>
      <c r="H152" s="85">
        <f t="shared" si="13"/>
        <v>0.89999999999999991</v>
      </c>
      <c r="I152" s="18"/>
      <c r="J152" s="18"/>
      <c r="K152" s="68"/>
      <c r="L152" s="18"/>
      <c r="M152" s="19"/>
      <c r="N152" s="18"/>
    </row>
    <row r="153" spans="1:14" ht="15" thickBot="1" x14ac:dyDescent="0.35">
      <c r="A153" s="323">
        <v>3</v>
      </c>
      <c r="B153" s="346" t="s">
        <v>74</v>
      </c>
      <c r="C153" s="317">
        <v>40</v>
      </c>
      <c r="D153" s="111"/>
      <c r="E153" s="80"/>
      <c r="F153" s="79"/>
      <c r="G153" s="112"/>
      <c r="H153" s="109"/>
      <c r="I153" s="63"/>
      <c r="J153" s="174"/>
      <c r="K153" s="174"/>
      <c r="L153" s="174"/>
      <c r="M153" s="174"/>
      <c r="N153" s="103"/>
    </row>
    <row r="154" spans="1:14" ht="15" thickBot="1" x14ac:dyDescent="0.35">
      <c r="A154" s="324"/>
      <c r="B154" s="346"/>
      <c r="C154" s="317"/>
      <c r="D154" s="111" t="s">
        <v>24</v>
      </c>
      <c r="E154" s="80">
        <v>0.04</v>
      </c>
      <c r="F154" s="79">
        <v>0.04</v>
      </c>
      <c r="G154" s="112">
        <v>60</v>
      </c>
      <c r="H154" s="109">
        <f t="shared" ref="H154" si="14">E154*G154</f>
        <v>2.4</v>
      </c>
      <c r="I154" s="104">
        <v>3.56</v>
      </c>
      <c r="J154" s="104">
        <v>1.32</v>
      </c>
      <c r="K154" s="105">
        <v>18.7</v>
      </c>
      <c r="L154" s="104">
        <v>106.4</v>
      </c>
      <c r="M154" s="106" t="s">
        <v>36</v>
      </c>
      <c r="N154" s="18"/>
    </row>
    <row r="155" spans="1:14" ht="15" thickBot="1" x14ac:dyDescent="0.35">
      <c r="A155" s="237"/>
      <c r="B155" s="182" t="s">
        <v>89</v>
      </c>
      <c r="C155" s="61"/>
      <c r="D155" s="248"/>
      <c r="E155" s="61"/>
      <c r="F155" s="61"/>
      <c r="G155" s="249"/>
      <c r="H155" s="250">
        <f>SUM(H140:H154)</f>
        <v>44.890999999999998</v>
      </c>
      <c r="I155" s="104"/>
      <c r="J155" s="106"/>
      <c r="K155" s="105"/>
      <c r="L155" s="106"/>
      <c r="M155" s="106"/>
      <c r="N155" s="108"/>
    </row>
    <row r="156" spans="1:14" ht="15" thickBot="1" x14ac:dyDescent="0.35">
      <c r="A156" s="43"/>
      <c r="B156" s="7"/>
      <c r="C156" s="7"/>
      <c r="D156" s="243"/>
      <c r="E156" s="241"/>
      <c r="F156" s="241"/>
      <c r="G156" s="175"/>
      <c r="H156" s="265"/>
      <c r="I156" s="117"/>
      <c r="J156" s="168"/>
      <c r="K156" s="116"/>
      <c r="L156" s="168"/>
      <c r="M156" s="116"/>
      <c r="N156" s="103"/>
    </row>
    <row r="157" spans="1:14" ht="15" customHeight="1" thickBot="1" x14ac:dyDescent="0.35">
      <c r="A157" s="48"/>
      <c r="B157" s="31" t="s">
        <v>23</v>
      </c>
      <c r="C157" s="31"/>
      <c r="D157" s="134"/>
      <c r="E157" s="135"/>
      <c r="F157" s="135"/>
      <c r="G157" s="136"/>
      <c r="H157" s="267">
        <f>H137+H155</f>
        <v>58.811</v>
      </c>
      <c r="I157" s="266">
        <f>SUM(I128:I156)</f>
        <v>25.439999999999998</v>
      </c>
      <c r="J157" s="137">
        <f>SUM(J128:J156)</f>
        <v>18.899999999999999</v>
      </c>
      <c r="K157" s="137">
        <f>SUM(K128:K156)</f>
        <v>97.929999999999993</v>
      </c>
      <c r="L157" s="137">
        <f>SUM(L128:L156)</f>
        <v>682.3</v>
      </c>
      <c r="M157" s="138"/>
      <c r="N157" s="141"/>
    </row>
    <row r="158" spans="1:14" ht="15" customHeight="1" x14ac:dyDescent="0.3">
      <c r="A158" s="34"/>
      <c r="B158" s="33"/>
      <c r="C158" s="33"/>
      <c r="D158" s="230"/>
      <c r="E158" s="33"/>
      <c r="F158" s="33"/>
      <c r="G158" s="231"/>
      <c r="H158" s="232"/>
      <c r="I158" s="232"/>
      <c r="J158" s="232"/>
      <c r="K158" s="232"/>
      <c r="L158" s="232"/>
      <c r="M158" s="231"/>
      <c r="N158" s="231"/>
    </row>
    <row r="159" spans="1:14" ht="16.5" customHeight="1" x14ac:dyDescent="0.3"/>
    <row r="160" spans="1:14" ht="19.5" customHeight="1" x14ac:dyDescent="0.3">
      <c r="A160" s="337" t="s">
        <v>28</v>
      </c>
      <c r="B160" s="338"/>
      <c r="C160" s="338"/>
      <c r="D160" s="338"/>
      <c r="E160" s="338"/>
      <c r="F160" s="338"/>
      <c r="G160" s="338"/>
      <c r="H160" s="338"/>
      <c r="I160" s="338"/>
      <c r="J160" s="338"/>
      <c r="K160" s="338"/>
      <c r="L160" s="338"/>
      <c r="M160" s="338"/>
      <c r="N160" s="339"/>
    </row>
    <row r="161" spans="1:14" ht="19.5" customHeight="1" x14ac:dyDescent="0.3">
      <c r="A161" s="37" t="s">
        <v>0</v>
      </c>
      <c r="B161" s="72"/>
      <c r="C161" s="72" t="s">
        <v>1</v>
      </c>
      <c r="D161" s="93" t="s">
        <v>2</v>
      </c>
      <c r="E161" s="72" t="s">
        <v>3</v>
      </c>
      <c r="F161" s="72" t="s">
        <v>4</v>
      </c>
      <c r="G161" s="86" t="s">
        <v>5</v>
      </c>
      <c r="H161" s="72" t="s">
        <v>6</v>
      </c>
      <c r="I161" s="72" t="s">
        <v>7</v>
      </c>
      <c r="J161" s="95" t="s">
        <v>8</v>
      </c>
      <c r="K161" s="72" t="s">
        <v>9</v>
      </c>
      <c r="L161" s="72" t="s">
        <v>10</v>
      </c>
      <c r="M161" s="72" t="s">
        <v>11</v>
      </c>
      <c r="N161" s="73" t="s">
        <v>12</v>
      </c>
    </row>
    <row r="162" spans="1:14" ht="19.5" customHeight="1" thickBot="1" x14ac:dyDescent="0.35">
      <c r="A162" s="40"/>
      <c r="B162" s="49" t="s">
        <v>13</v>
      </c>
      <c r="C162" s="72" t="s">
        <v>14</v>
      </c>
      <c r="D162" s="96"/>
      <c r="E162" s="49" t="s">
        <v>14</v>
      </c>
      <c r="F162" s="49" t="s">
        <v>14</v>
      </c>
      <c r="G162" s="97" t="s">
        <v>15</v>
      </c>
      <c r="H162" s="49" t="s">
        <v>16</v>
      </c>
      <c r="I162" s="49" t="s">
        <v>14</v>
      </c>
      <c r="J162" s="49" t="s">
        <v>14</v>
      </c>
      <c r="K162" s="49" t="s">
        <v>14</v>
      </c>
      <c r="L162" s="49" t="s">
        <v>14</v>
      </c>
      <c r="M162" s="49"/>
      <c r="N162" s="98"/>
    </row>
    <row r="163" spans="1:14" ht="15.9" customHeight="1" x14ac:dyDescent="0.3">
      <c r="A163" s="340">
        <v>1</v>
      </c>
      <c r="B163" s="320" t="s">
        <v>69</v>
      </c>
      <c r="C163" s="322" t="s">
        <v>53</v>
      </c>
      <c r="D163" s="99" t="s">
        <v>52</v>
      </c>
      <c r="E163" s="62">
        <v>0.04</v>
      </c>
      <c r="F163" s="100">
        <v>0.04</v>
      </c>
      <c r="G163" s="101">
        <v>60</v>
      </c>
      <c r="H163" s="142">
        <f>E163*G163</f>
        <v>2.4</v>
      </c>
      <c r="I163" s="103"/>
      <c r="J163" s="104"/>
      <c r="K163" s="105"/>
      <c r="L163" s="104"/>
      <c r="M163" s="106"/>
      <c r="N163" s="79" t="s">
        <v>17</v>
      </c>
    </row>
    <row r="164" spans="1:14" ht="15.9" customHeight="1" x14ac:dyDescent="0.3">
      <c r="A164" s="332"/>
      <c r="B164" s="321"/>
      <c r="C164" s="317"/>
      <c r="D164" s="74" t="s">
        <v>19</v>
      </c>
      <c r="E164" s="75">
        <v>0.05</v>
      </c>
      <c r="F164" s="75">
        <v>0.05</v>
      </c>
      <c r="G164" s="176">
        <v>82</v>
      </c>
      <c r="H164" s="109">
        <f>E164*G164</f>
        <v>4.1000000000000005</v>
      </c>
      <c r="I164" s="108">
        <v>7</v>
      </c>
      <c r="J164" s="79">
        <v>12.2</v>
      </c>
      <c r="K164" s="80">
        <v>37</v>
      </c>
      <c r="L164" s="79">
        <v>288</v>
      </c>
      <c r="M164" s="7" t="s">
        <v>71</v>
      </c>
      <c r="N164" s="79"/>
    </row>
    <row r="165" spans="1:14" ht="15.9" customHeight="1" x14ac:dyDescent="0.3">
      <c r="A165" s="332"/>
      <c r="B165" s="321"/>
      <c r="C165" s="317"/>
      <c r="D165" s="83" t="s">
        <v>34</v>
      </c>
      <c r="E165" s="66">
        <v>0.01</v>
      </c>
      <c r="F165" s="66">
        <v>0.01</v>
      </c>
      <c r="G165" s="107">
        <v>60</v>
      </c>
      <c r="H165" s="86">
        <f t="shared" ref="H165" si="15">E165*G165</f>
        <v>0.6</v>
      </c>
      <c r="I165" s="108"/>
      <c r="J165" s="79"/>
      <c r="K165" s="80"/>
      <c r="L165" s="79"/>
      <c r="M165" s="7"/>
      <c r="N165" s="79"/>
    </row>
    <row r="166" spans="1:14" ht="15.9" customHeight="1" x14ac:dyDescent="0.3">
      <c r="A166" s="332"/>
      <c r="B166" s="321"/>
      <c r="C166" s="317"/>
      <c r="D166" s="83" t="s">
        <v>46</v>
      </c>
      <c r="E166" s="66">
        <v>2E-3</v>
      </c>
      <c r="F166" s="66">
        <v>2E-3</v>
      </c>
      <c r="G166" s="107">
        <v>920</v>
      </c>
      <c r="H166" s="84">
        <f t="shared" ref="H166:H168" si="16">E166*G166</f>
        <v>1.84</v>
      </c>
      <c r="I166" s="108"/>
      <c r="J166" s="79"/>
      <c r="K166" s="80"/>
      <c r="L166" s="79"/>
      <c r="M166" s="7"/>
      <c r="N166" s="79"/>
    </row>
    <row r="167" spans="1:14" ht="15.9" customHeight="1" thickBot="1" x14ac:dyDescent="0.35">
      <c r="A167" s="332"/>
      <c r="B167" s="321"/>
      <c r="C167" s="317"/>
      <c r="D167" s="87" t="s">
        <v>45</v>
      </c>
      <c r="E167" s="88">
        <v>1E-3</v>
      </c>
      <c r="F167" s="88">
        <v>1E-3</v>
      </c>
      <c r="G167" s="110">
        <v>19</v>
      </c>
      <c r="H167" s="109">
        <f t="shared" si="16"/>
        <v>1.9E-2</v>
      </c>
      <c r="I167" s="108"/>
      <c r="J167" s="79"/>
      <c r="K167" s="80"/>
      <c r="L167" s="79"/>
      <c r="M167" s="7"/>
      <c r="N167" s="79"/>
    </row>
    <row r="168" spans="1:14" ht="15.9" customHeight="1" thickBot="1" x14ac:dyDescent="0.35">
      <c r="A168" s="323">
        <v>2</v>
      </c>
      <c r="B168" s="314" t="s">
        <v>78</v>
      </c>
      <c r="C168" s="316">
        <v>40</v>
      </c>
      <c r="D168" s="99" t="s">
        <v>24</v>
      </c>
      <c r="E168" s="62">
        <v>0.04</v>
      </c>
      <c r="F168" s="100">
        <v>0.04</v>
      </c>
      <c r="G168" s="142">
        <v>60</v>
      </c>
      <c r="H168" s="142">
        <f t="shared" si="16"/>
        <v>2.4</v>
      </c>
      <c r="I168" s="104">
        <v>3.56</v>
      </c>
      <c r="J168" s="104">
        <v>1.32</v>
      </c>
      <c r="K168" s="105">
        <v>18.7</v>
      </c>
      <c r="L168" s="104">
        <v>106.4</v>
      </c>
      <c r="M168" s="106" t="s">
        <v>36</v>
      </c>
      <c r="N168" s="18"/>
    </row>
    <row r="169" spans="1:14" ht="15.9" customHeight="1" thickBot="1" x14ac:dyDescent="0.35">
      <c r="A169" s="327"/>
      <c r="B169" s="315"/>
      <c r="C169" s="317"/>
      <c r="D169" s="163"/>
      <c r="E169" s="68"/>
      <c r="F169" s="18"/>
      <c r="G169" s="164"/>
      <c r="H169" s="164"/>
      <c r="I169" s="19"/>
      <c r="J169" s="79"/>
      <c r="K169" s="80"/>
      <c r="L169" s="79"/>
      <c r="M169" s="7"/>
      <c r="N169" s="79"/>
    </row>
    <row r="170" spans="1:14" ht="15.9" customHeight="1" x14ac:dyDescent="0.3">
      <c r="A170" s="323">
        <v>3</v>
      </c>
      <c r="B170" s="314" t="s">
        <v>43</v>
      </c>
      <c r="C170" s="328" t="s">
        <v>25</v>
      </c>
      <c r="D170" s="170" t="s">
        <v>42</v>
      </c>
      <c r="E170" s="70">
        <v>1E-3</v>
      </c>
      <c r="F170" s="70">
        <v>1E-3</v>
      </c>
      <c r="G170" s="171">
        <v>820</v>
      </c>
      <c r="H170" s="77">
        <f>E170*G170</f>
        <v>0.82000000000000006</v>
      </c>
      <c r="I170" s="149"/>
      <c r="J170" s="116"/>
      <c r="K170" s="117"/>
      <c r="L170" s="116"/>
      <c r="M170" s="117"/>
      <c r="N170" s="104"/>
    </row>
    <row r="171" spans="1:14" ht="15.9" customHeight="1" x14ac:dyDescent="0.3">
      <c r="A171" s="327"/>
      <c r="B171" s="315"/>
      <c r="C171" s="329"/>
      <c r="D171" s="172" t="s">
        <v>34</v>
      </c>
      <c r="E171" s="72">
        <v>0.01</v>
      </c>
      <c r="F171" s="72">
        <v>0.01</v>
      </c>
      <c r="G171" s="85">
        <v>60</v>
      </c>
      <c r="H171" s="112">
        <f t="shared" ref="H171" si="17">E171*G171</f>
        <v>0.6</v>
      </c>
      <c r="I171" s="122">
        <v>0.4</v>
      </c>
      <c r="J171" s="123">
        <v>0.2</v>
      </c>
      <c r="K171" s="124">
        <v>21.6</v>
      </c>
      <c r="L171" s="123">
        <v>83.4</v>
      </c>
      <c r="M171" s="125" t="s">
        <v>56</v>
      </c>
      <c r="N171" s="71"/>
    </row>
    <row r="172" spans="1:14" ht="15.9" customHeight="1" thickBot="1" x14ac:dyDescent="0.35">
      <c r="A172" s="324"/>
      <c r="B172" s="325"/>
      <c r="C172" s="330"/>
      <c r="D172" s="173" t="s">
        <v>86</v>
      </c>
      <c r="E172" s="119"/>
      <c r="F172" s="119"/>
      <c r="G172" s="121"/>
      <c r="H172" s="92">
        <f>H163+H164+H165+H166+H167+H168+H169+H170+H171</f>
        <v>12.779</v>
      </c>
      <c r="I172" s="133"/>
      <c r="J172" s="154"/>
      <c r="K172" s="133"/>
      <c r="L172" s="154"/>
      <c r="M172" s="133"/>
      <c r="N172" s="18"/>
    </row>
    <row r="173" spans="1:14" ht="15.9" customHeight="1" x14ac:dyDescent="0.3">
      <c r="A173" s="44"/>
      <c r="B173" s="50" t="s">
        <v>73</v>
      </c>
      <c r="C173" s="50"/>
      <c r="D173" s="158"/>
      <c r="E173" s="50"/>
      <c r="F173" s="50"/>
      <c r="G173" s="81"/>
      <c r="H173" s="50"/>
      <c r="I173" s="50"/>
      <c r="J173" s="50"/>
      <c r="K173" s="50"/>
      <c r="L173" s="50"/>
      <c r="M173" s="50"/>
      <c r="N173" s="159"/>
    </row>
    <row r="174" spans="1:14" ht="15.9" customHeight="1" x14ac:dyDescent="0.3">
      <c r="A174" s="331">
        <v>1</v>
      </c>
      <c r="B174" s="321" t="s">
        <v>96</v>
      </c>
      <c r="C174" s="317" t="s">
        <v>82</v>
      </c>
      <c r="D174" s="74" t="s">
        <v>76</v>
      </c>
      <c r="E174" s="75">
        <v>0.06</v>
      </c>
      <c r="F174" s="76">
        <v>0.06</v>
      </c>
      <c r="G174" s="77">
        <v>490</v>
      </c>
      <c r="H174" s="78">
        <f>E174*G174</f>
        <v>29.4</v>
      </c>
      <c r="I174" s="79"/>
      <c r="J174" s="79"/>
      <c r="K174" s="80"/>
      <c r="L174" s="79"/>
      <c r="M174" s="7"/>
      <c r="N174" s="79" t="s">
        <v>17</v>
      </c>
    </row>
    <row r="175" spans="1:14" ht="15.9" customHeight="1" x14ac:dyDescent="0.3">
      <c r="A175" s="332"/>
      <c r="B175" s="321"/>
      <c r="C175" s="317"/>
      <c r="D175" s="74" t="s">
        <v>45</v>
      </c>
      <c r="E175" s="75">
        <v>4.0000000000000001E-3</v>
      </c>
      <c r="F175" s="76">
        <v>4.0000000000000001E-3</v>
      </c>
      <c r="G175" s="77">
        <v>19</v>
      </c>
      <c r="H175" s="78">
        <f t="shared" ref="H175" si="18">E175*G175</f>
        <v>7.5999999999999998E-2</v>
      </c>
      <c r="I175" s="79"/>
      <c r="J175" s="79"/>
      <c r="K175" s="80"/>
      <c r="L175" s="79"/>
      <c r="M175" s="7"/>
      <c r="N175" s="79"/>
    </row>
    <row r="176" spans="1:14" ht="15.9" customHeight="1" x14ac:dyDescent="0.3">
      <c r="A176" s="332"/>
      <c r="B176" s="321"/>
      <c r="C176" s="317"/>
      <c r="D176" s="74" t="s">
        <v>49</v>
      </c>
      <c r="E176" s="75">
        <v>3.0000000000000001E-3</v>
      </c>
      <c r="F176" s="75">
        <v>3.0000000000000001E-3</v>
      </c>
      <c r="G176" s="77">
        <v>170</v>
      </c>
      <c r="H176" s="178">
        <f>E176*G176</f>
        <v>0.51</v>
      </c>
      <c r="I176" s="79">
        <v>14.6</v>
      </c>
      <c r="J176" s="79">
        <v>4.05</v>
      </c>
      <c r="K176" s="80">
        <v>2.8</v>
      </c>
      <c r="L176" s="79">
        <v>105.8</v>
      </c>
      <c r="M176" s="7" t="s">
        <v>54</v>
      </c>
      <c r="N176" s="79"/>
    </row>
    <row r="177" spans="1:14" ht="15.9" customHeight="1" x14ac:dyDescent="0.3">
      <c r="A177" s="332"/>
      <c r="B177" s="321"/>
      <c r="C177" s="317"/>
      <c r="D177" s="74" t="s">
        <v>40</v>
      </c>
      <c r="E177" s="75">
        <v>3.0000000000000001E-3</v>
      </c>
      <c r="F177" s="76">
        <v>3.0000000000000001E-3</v>
      </c>
      <c r="G177" s="77">
        <v>35</v>
      </c>
      <c r="H177" s="78">
        <f t="shared" ref="H177" si="19">E177*G177</f>
        <v>0.105</v>
      </c>
      <c r="I177" s="79"/>
      <c r="J177" s="79"/>
      <c r="K177" s="80"/>
      <c r="L177" s="79"/>
      <c r="M177" s="7"/>
      <c r="N177" s="79"/>
    </row>
    <row r="178" spans="1:14" ht="15.9" customHeight="1" x14ac:dyDescent="0.3">
      <c r="A178" s="332"/>
      <c r="B178" s="321"/>
      <c r="C178" s="317"/>
      <c r="D178" s="74" t="s">
        <v>20</v>
      </c>
      <c r="E178" s="75">
        <v>3.0000000000000001E-3</v>
      </c>
      <c r="F178" s="76">
        <v>3.0000000000000001E-3</v>
      </c>
      <c r="G178" s="77">
        <v>30</v>
      </c>
      <c r="H178" s="78">
        <f t="shared" ref="H178:H183" si="20">E178*G178</f>
        <v>0.09</v>
      </c>
      <c r="I178" s="79"/>
      <c r="J178" s="79"/>
      <c r="K178" s="80"/>
      <c r="L178" s="79"/>
      <c r="M178" s="7"/>
      <c r="N178" s="79"/>
    </row>
    <row r="179" spans="1:14" ht="15.9" customHeight="1" x14ac:dyDescent="0.3">
      <c r="A179" s="332"/>
      <c r="B179" s="321"/>
      <c r="C179" s="317"/>
      <c r="D179" s="74" t="s">
        <v>64</v>
      </c>
      <c r="E179" s="75">
        <v>3.0000000000000001E-3</v>
      </c>
      <c r="F179" s="76">
        <v>2E-3</v>
      </c>
      <c r="G179" s="77">
        <v>191.59</v>
      </c>
      <c r="H179" s="78">
        <f t="shared" si="20"/>
        <v>0.57477</v>
      </c>
      <c r="I179" s="79"/>
      <c r="J179" s="79"/>
      <c r="K179" s="80"/>
      <c r="L179" s="79"/>
      <c r="M179" s="7"/>
      <c r="N179" s="79"/>
    </row>
    <row r="180" spans="1:14" ht="15.9" customHeight="1" x14ac:dyDescent="0.3">
      <c r="A180" s="332"/>
      <c r="B180" s="321"/>
      <c r="C180" s="317"/>
      <c r="D180" s="74" t="s">
        <v>24</v>
      </c>
      <c r="E180" s="75">
        <v>6.0000000000000001E-3</v>
      </c>
      <c r="F180" s="76">
        <v>6.0000000000000001E-3</v>
      </c>
      <c r="G180" s="77">
        <v>60</v>
      </c>
      <c r="H180" s="78">
        <f t="shared" si="20"/>
        <v>0.36</v>
      </c>
      <c r="I180" s="79"/>
      <c r="J180" s="79"/>
      <c r="K180" s="80"/>
      <c r="L180" s="79"/>
      <c r="M180" s="7"/>
      <c r="N180" s="79"/>
    </row>
    <row r="181" spans="1:14" ht="15.9" customHeight="1" x14ac:dyDescent="0.3">
      <c r="A181" s="332"/>
      <c r="B181" s="321"/>
      <c r="C181" s="317"/>
      <c r="D181" s="83" t="s">
        <v>50</v>
      </c>
      <c r="E181" s="66">
        <v>0.04</v>
      </c>
      <c r="F181" s="82">
        <v>0.04</v>
      </c>
      <c r="G181" s="84">
        <v>46</v>
      </c>
      <c r="H181" s="78">
        <f t="shared" si="20"/>
        <v>1.84</v>
      </c>
      <c r="I181" s="79">
        <v>5.5</v>
      </c>
      <c r="J181" s="79">
        <v>1.2</v>
      </c>
      <c r="K181" s="80">
        <v>35</v>
      </c>
      <c r="L181" s="79">
        <v>175</v>
      </c>
      <c r="M181" s="7"/>
      <c r="N181" s="79"/>
    </row>
    <row r="182" spans="1:14" ht="15.9" customHeight="1" x14ac:dyDescent="0.3">
      <c r="A182" s="332"/>
      <c r="B182" s="321"/>
      <c r="C182" s="317"/>
      <c r="D182" s="83" t="s">
        <v>46</v>
      </c>
      <c r="E182" s="66">
        <v>2E-3</v>
      </c>
      <c r="F182" s="66">
        <v>2E-3</v>
      </c>
      <c r="G182" s="84">
        <v>820</v>
      </c>
      <c r="H182" s="78">
        <f t="shared" si="20"/>
        <v>1.6400000000000001</v>
      </c>
      <c r="I182" s="79"/>
      <c r="J182" s="79"/>
      <c r="K182" s="80"/>
      <c r="L182" s="79"/>
      <c r="M182" s="7"/>
      <c r="N182" s="79"/>
    </row>
    <row r="183" spans="1:14" ht="15.9" customHeight="1" x14ac:dyDescent="0.3">
      <c r="A183" s="332"/>
      <c r="B183" s="321"/>
      <c r="C183" s="317"/>
      <c r="D183" s="83" t="s">
        <v>22</v>
      </c>
      <c r="E183" s="66">
        <v>2E-3</v>
      </c>
      <c r="F183" s="82">
        <v>2E-3</v>
      </c>
      <c r="G183" s="84">
        <v>450</v>
      </c>
      <c r="H183" s="78">
        <f t="shared" si="20"/>
        <v>0.9</v>
      </c>
      <c r="I183" s="79"/>
      <c r="J183" s="79"/>
      <c r="K183" s="80"/>
      <c r="L183" s="79"/>
      <c r="M183" s="7"/>
      <c r="N183" s="79"/>
    </row>
    <row r="184" spans="1:14" ht="15.9" customHeight="1" thickBot="1" x14ac:dyDescent="0.35">
      <c r="A184" s="332"/>
      <c r="B184" s="321"/>
      <c r="C184" s="317"/>
      <c r="D184" s="83"/>
      <c r="E184" s="66"/>
      <c r="F184" s="66"/>
      <c r="G184" s="84"/>
      <c r="H184" s="78"/>
      <c r="I184" s="79"/>
      <c r="J184" s="79"/>
      <c r="K184" s="80"/>
      <c r="L184" s="79"/>
      <c r="M184" s="7"/>
      <c r="N184" s="79"/>
    </row>
    <row r="185" spans="1:14" ht="15.9" customHeight="1" x14ac:dyDescent="0.3">
      <c r="A185" s="323">
        <v>2</v>
      </c>
      <c r="B185" s="314" t="s">
        <v>74</v>
      </c>
      <c r="C185" s="316">
        <v>30</v>
      </c>
      <c r="D185" s="127" t="s">
        <v>24</v>
      </c>
      <c r="E185" s="105">
        <v>0.03</v>
      </c>
      <c r="F185" s="104">
        <v>0.03</v>
      </c>
      <c r="G185" s="102">
        <v>60</v>
      </c>
      <c r="H185" s="142">
        <f t="shared" ref="H185" si="21">E185*G185</f>
        <v>1.7999999999999998</v>
      </c>
      <c r="I185" s="104">
        <v>2.67</v>
      </c>
      <c r="J185" s="104">
        <v>1</v>
      </c>
      <c r="K185" s="105">
        <v>14</v>
      </c>
      <c r="L185" s="104">
        <v>79.8</v>
      </c>
      <c r="M185" s="106" t="s">
        <v>36</v>
      </c>
      <c r="N185" s="104"/>
    </row>
    <row r="186" spans="1:14" ht="15.9" customHeight="1" thickBot="1" x14ac:dyDescent="0.35">
      <c r="A186" s="327"/>
      <c r="B186" s="315"/>
      <c r="C186" s="317"/>
      <c r="D186" s="163"/>
      <c r="E186" s="68"/>
      <c r="F186" s="18"/>
      <c r="G186" s="164"/>
      <c r="H186" s="164"/>
      <c r="I186" s="18"/>
      <c r="J186" s="18"/>
      <c r="K186" s="68"/>
      <c r="L186" s="18"/>
      <c r="M186" s="69"/>
      <c r="N186" s="18"/>
    </row>
    <row r="187" spans="1:14" ht="15.9" customHeight="1" x14ac:dyDescent="0.3">
      <c r="A187" s="318">
        <v>3</v>
      </c>
      <c r="B187" s="314" t="s">
        <v>43</v>
      </c>
      <c r="C187" s="320" t="s">
        <v>25</v>
      </c>
      <c r="D187" s="113" t="s">
        <v>42</v>
      </c>
      <c r="E187" s="70">
        <v>1E-3</v>
      </c>
      <c r="F187" s="70">
        <v>1E-3</v>
      </c>
      <c r="G187" s="114">
        <v>820</v>
      </c>
      <c r="H187" s="78">
        <f t="shared" ref="H187:H188" si="22">E187*G187</f>
        <v>0.82000000000000006</v>
      </c>
      <c r="I187" s="148"/>
      <c r="J187" s="148"/>
      <c r="K187" s="149"/>
      <c r="L187" s="148"/>
      <c r="M187" s="149"/>
      <c r="N187" s="79"/>
    </row>
    <row r="188" spans="1:14" ht="15.9" customHeight="1" thickBot="1" x14ac:dyDescent="0.35">
      <c r="A188" s="319"/>
      <c r="B188" s="315"/>
      <c r="C188" s="321"/>
      <c r="D188" s="96" t="s">
        <v>34</v>
      </c>
      <c r="E188" s="49">
        <v>1.4999999999999999E-2</v>
      </c>
      <c r="F188" s="49">
        <v>1.4999999999999999E-2</v>
      </c>
      <c r="G188" s="97">
        <v>60</v>
      </c>
      <c r="H188" s="91">
        <f t="shared" si="22"/>
        <v>0.89999999999999991</v>
      </c>
      <c r="I188" s="151">
        <v>0.2</v>
      </c>
      <c r="J188" s="151">
        <v>0</v>
      </c>
      <c r="K188" s="152">
        <v>14</v>
      </c>
      <c r="L188" s="151">
        <v>56</v>
      </c>
      <c r="M188" s="149" t="s">
        <v>56</v>
      </c>
      <c r="N188" s="79"/>
    </row>
    <row r="189" spans="1:14" ht="15.9" customHeight="1" thickBot="1" x14ac:dyDescent="0.35">
      <c r="A189" s="45"/>
      <c r="B189" s="182"/>
      <c r="C189" s="61"/>
      <c r="D189" s="251" t="s">
        <v>111</v>
      </c>
      <c r="E189" s="252"/>
      <c r="F189" s="252"/>
      <c r="G189" s="253"/>
      <c r="H189" s="216">
        <f>H174+H175+H176+H177+H178+H179+H180+H181+H182+H183+H184+H185+H186+H187+H188</f>
        <v>39.015769999999996</v>
      </c>
      <c r="I189" s="254"/>
      <c r="J189" s="255"/>
      <c r="K189" s="254"/>
      <c r="L189" s="255"/>
      <c r="M189" s="254"/>
      <c r="N189" s="65"/>
    </row>
    <row r="190" spans="1:14" ht="15.9" customHeight="1" thickBot="1" x14ac:dyDescent="0.35">
      <c r="A190" s="30"/>
      <c r="B190" s="31" t="s">
        <v>23</v>
      </c>
      <c r="C190" s="31"/>
      <c r="D190" s="134"/>
      <c r="E190" s="135"/>
      <c r="F190" s="135"/>
      <c r="G190" s="136"/>
      <c r="H190" s="269">
        <f>H172+H189</f>
        <v>51.79477</v>
      </c>
      <c r="I190" s="138">
        <f>SUM(I163:I189)</f>
        <v>33.930000000000007</v>
      </c>
      <c r="J190" s="179">
        <f>SUM(J163:J189)</f>
        <v>19.97</v>
      </c>
      <c r="K190" s="180">
        <f>SUM(K163:K189)</f>
        <v>143.10000000000002</v>
      </c>
      <c r="L190" s="139">
        <f>SUM(L163:L189)</f>
        <v>894.39999999999986</v>
      </c>
      <c r="M190" s="138"/>
      <c r="N190" s="141"/>
    </row>
    <row r="191" spans="1:14" ht="15.9" customHeight="1" x14ac:dyDescent="0.3">
      <c r="A191" s="34"/>
      <c r="B191" s="33"/>
      <c r="C191" s="34"/>
      <c r="D191" s="35"/>
      <c r="E191" s="34"/>
      <c r="F191" s="34"/>
      <c r="G191" s="9"/>
      <c r="H191" s="36"/>
      <c r="I191" s="9"/>
      <c r="J191" s="9"/>
      <c r="K191" s="9"/>
      <c r="L191" s="9"/>
      <c r="M191" s="9"/>
      <c r="N191" s="9"/>
    </row>
    <row r="192" spans="1:14" ht="12" customHeight="1" x14ac:dyDescent="0.3">
      <c r="H192" s="52"/>
    </row>
    <row r="193" spans="1:14" x14ac:dyDescent="0.3">
      <c r="F193" s="58" t="s">
        <v>101</v>
      </c>
      <c r="G193" s="57"/>
    </row>
    <row r="194" spans="1:14" ht="26.4" x14ac:dyDescent="0.3">
      <c r="A194" s="56" t="s">
        <v>0</v>
      </c>
      <c r="B194" s="72"/>
      <c r="C194" s="72" t="s">
        <v>1</v>
      </c>
      <c r="D194" s="93" t="s">
        <v>2</v>
      </c>
      <c r="E194" s="72" t="s">
        <v>3</v>
      </c>
      <c r="F194" s="72" t="s">
        <v>4</v>
      </c>
      <c r="G194" s="94" t="s">
        <v>5</v>
      </c>
      <c r="H194" s="72" t="s">
        <v>6</v>
      </c>
      <c r="I194" s="72" t="s">
        <v>7</v>
      </c>
      <c r="J194" s="95" t="s">
        <v>8</v>
      </c>
      <c r="K194" s="72" t="s">
        <v>9</v>
      </c>
      <c r="L194" s="72" t="s">
        <v>10</v>
      </c>
      <c r="M194" s="72" t="s">
        <v>11</v>
      </c>
      <c r="N194" s="73" t="s">
        <v>12</v>
      </c>
    </row>
    <row r="195" spans="1:14" ht="15" thickBot="1" x14ac:dyDescent="0.35">
      <c r="A195" s="54"/>
      <c r="B195" s="49" t="s">
        <v>13</v>
      </c>
      <c r="C195" s="72" t="s">
        <v>14</v>
      </c>
      <c r="D195" s="96"/>
      <c r="E195" s="49" t="s">
        <v>14</v>
      </c>
      <c r="F195" s="49" t="s">
        <v>14</v>
      </c>
      <c r="G195" s="97" t="s">
        <v>15</v>
      </c>
      <c r="H195" s="49" t="s">
        <v>16</v>
      </c>
      <c r="I195" s="49" t="s">
        <v>14</v>
      </c>
      <c r="J195" s="49" t="s">
        <v>14</v>
      </c>
      <c r="K195" s="49" t="s">
        <v>14</v>
      </c>
      <c r="L195" s="49" t="s">
        <v>14</v>
      </c>
      <c r="M195" s="49"/>
      <c r="N195" s="98"/>
    </row>
    <row r="196" spans="1:14" ht="26.4" x14ac:dyDescent="0.3">
      <c r="A196" s="340">
        <v>1</v>
      </c>
      <c r="B196" s="320" t="s">
        <v>98</v>
      </c>
      <c r="C196" s="322">
        <v>200</v>
      </c>
      <c r="D196" s="99" t="s">
        <v>57</v>
      </c>
      <c r="E196" s="62">
        <v>0.02</v>
      </c>
      <c r="F196" s="100">
        <v>0.02</v>
      </c>
      <c r="G196" s="101">
        <v>60</v>
      </c>
      <c r="H196" s="102">
        <f>G196*E196</f>
        <v>1.2</v>
      </c>
      <c r="I196" s="103"/>
      <c r="J196" s="104"/>
      <c r="K196" s="105"/>
      <c r="L196" s="104"/>
      <c r="M196" s="106"/>
      <c r="N196" s="79" t="s">
        <v>17</v>
      </c>
    </row>
    <row r="197" spans="1:14" x14ac:dyDescent="0.3">
      <c r="A197" s="332"/>
      <c r="B197" s="321"/>
      <c r="C197" s="317"/>
      <c r="D197" s="83" t="s">
        <v>19</v>
      </c>
      <c r="E197" s="66">
        <v>7.0000000000000007E-2</v>
      </c>
      <c r="F197" s="82">
        <v>7.0000000000000007E-2</v>
      </c>
      <c r="G197" s="107">
        <v>82</v>
      </c>
      <c r="H197" s="84">
        <f t="shared" ref="H197:H200" si="23">G197*E197</f>
        <v>5.74</v>
      </c>
      <c r="I197" s="108">
        <v>5.5</v>
      </c>
      <c r="J197" s="79">
        <v>4.8</v>
      </c>
      <c r="K197" s="80">
        <v>23.5</v>
      </c>
      <c r="L197" s="79">
        <v>145</v>
      </c>
      <c r="M197" s="7" t="s">
        <v>62</v>
      </c>
      <c r="N197" s="79"/>
    </row>
    <row r="198" spans="1:14" ht="26.4" x14ac:dyDescent="0.3">
      <c r="A198" s="332"/>
      <c r="B198" s="321"/>
      <c r="C198" s="317"/>
      <c r="D198" s="83" t="s">
        <v>46</v>
      </c>
      <c r="E198" s="66">
        <v>2E-3</v>
      </c>
      <c r="F198" s="82">
        <v>2E-3</v>
      </c>
      <c r="G198" s="107">
        <v>920</v>
      </c>
      <c r="H198" s="109">
        <f t="shared" si="23"/>
        <v>1.84</v>
      </c>
      <c r="I198" s="108"/>
      <c r="J198" s="79"/>
      <c r="K198" s="80"/>
      <c r="L198" s="79"/>
      <c r="M198" s="7"/>
      <c r="N198" s="79"/>
    </row>
    <row r="199" spans="1:14" ht="15" thickBot="1" x14ac:dyDescent="0.35">
      <c r="A199" s="332"/>
      <c r="B199" s="321"/>
      <c r="C199" s="317"/>
      <c r="D199" s="87" t="s">
        <v>80</v>
      </c>
      <c r="E199" s="88">
        <v>2E-3</v>
      </c>
      <c r="F199" s="89">
        <v>2E-3</v>
      </c>
      <c r="G199" s="110">
        <v>19</v>
      </c>
      <c r="H199" s="90">
        <f t="shared" si="23"/>
        <v>3.7999999999999999E-2</v>
      </c>
      <c r="I199" s="108"/>
      <c r="J199" s="79"/>
      <c r="K199" s="80"/>
      <c r="L199" s="79"/>
      <c r="M199" s="7"/>
      <c r="N199" s="79"/>
    </row>
    <row r="200" spans="1:14" x14ac:dyDescent="0.3">
      <c r="A200" s="323">
        <v>2</v>
      </c>
      <c r="B200" s="314" t="s">
        <v>74</v>
      </c>
      <c r="C200" s="316">
        <v>40</v>
      </c>
      <c r="D200" s="99" t="s">
        <v>24</v>
      </c>
      <c r="E200" s="62">
        <v>0.04</v>
      </c>
      <c r="F200" s="100">
        <v>0.04</v>
      </c>
      <c r="G200" s="101">
        <v>60</v>
      </c>
      <c r="H200" s="160">
        <f t="shared" si="23"/>
        <v>2.4</v>
      </c>
      <c r="I200" s="73">
        <v>3.56</v>
      </c>
      <c r="J200" s="82">
        <v>1.32</v>
      </c>
      <c r="K200" s="66">
        <v>18.7</v>
      </c>
      <c r="L200" s="82">
        <v>106.4</v>
      </c>
      <c r="M200" s="67" t="s">
        <v>36</v>
      </c>
      <c r="N200" s="71"/>
    </row>
    <row r="201" spans="1:14" ht="15" thickBot="1" x14ac:dyDescent="0.35">
      <c r="A201" s="327"/>
      <c r="B201" s="315"/>
      <c r="C201" s="317"/>
      <c r="D201" s="111"/>
      <c r="E201" s="80"/>
      <c r="F201" s="79"/>
      <c r="G201" s="112"/>
      <c r="H201" s="90"/>
      <c r="I201" s="108"/>
      <c r="J201" s="79"/>
      <c r="K201" s="80"/>
      <c r="L201" s="79"/>
      <c r="M201" s="7"/>
      <c r="N201" s="79"/>
    </row>
    <row r="202" spans="1:14" x14ac:dyDescent="0.3">
      <c r="A202" s="323">
        <v>3</v>
      </c>
      <c r="B202" s="314" t="s">
        <v>43</v>
      </c>
      <c r="C202" s="320" t="s">
        <v>25</v>
      </c>
      <c r="D202" s="113" t="s">
        <v>42</v>
      </c>
      <c r="E202" s="70">
        <v>1E-3</v>
      </c>
      <c r="F202" s="70">
        <v>1E-3</v>
      </c>
      <c r="G202" s="114">
        <v>82</v>
      </c>
      <c r="H202" s="115">
        <f t="shared" ref="H202" si="24">G202*E202</f>
        <v>8.2000000000000003E-2</v>
      </c>
      <c r="I202" s="116"/>
      <c r="J202" s="116"/>
      <c r="K202" s="117"/>
      <c r="L202" s="116"/>
      <c r="M202" s="117"/>
      <c r="N202" s="104"/>
    </row>
    <row r="203" spans="1:14" ht="15" thickBot="1" x14ac:dyDescent="0.35">
      <c r="A203" s="324"/>
      <c r="B203" s="325"/>
      <c r="C203" s="341"/>
      <c r="D203" s="118" t="s">
        <v>34</v>
      </c>
      <c r="E203" s="119">
        <v>0.01</v>
      </c>
      <c r="F203" s="119">
        <v>0.01</v>
      </c>
      <c r="G203" s="120">
        <v>60</v>
      </c>
      <c r="H203" s="121">
        <f>G203*E203</f>
        <v>0.6</v>
      </c>
      <c r="I203" s="131">
        <v>0.4</v>
      </c>
      <c r="J203" s="131">
        <v>0.2</v>
      </c>
      <c r="K203" s="132">
        <v>21.6</v>
      </c>
      <c r="L203" s="131">
        <v>83.4</v>
      </c>
      <c r="M203" s="133" t="s">
        <v>56</v>
      </c>
      <c r="N203" s="18"/>
    </row>
    <row r="204" spans="1:14" ht="15" thickBot="1" x14ac:dyDescent="0.35">
      <c r="A204" s="55"/>
      <c r="B204" s="7"/>
      <c r="C204" s="7"/>
      <c r="D204" s="155" t="s">
        <v>86</v>
      </c>
      <c r="E204" s="7"/>
      <c r="F204" s="7"/>
      <c r="G204" s="22"/>
      <c r="H204" s="216">
        <f>SUM(H196:H203)</f>
        <v>11.900000000000002</v>
      </c>
      <c r="I204" s="156"/>
      <c r="J204" s="156"/>
      <c r="K204" s="156"/>
      <c r="L204" s="156"/>
      <c r="M204" s="156"/>
      <c r="N204" s="7"/>
    </row>
    <row r="205" spans="1:14" x14ac:dyDescent="0.3">
      <c r="A205" s="55"/>
      <c r="B205" s="50" t="s">
        <v>73</v>
      </c>
      <c r="C205" s="50"/>
      <c r="D205" s="158"/>
      <c r="E205" s="50"/>
      <c r="F205" s="50"/>
      <c r="G205" s="81"/>
      <c r="H205" s="50"/>
      <c r="I205" s="50"/>
      <c r="J205" s="50"/>
      <c r="K205" s="50"/>
      <c r="L205" s="50"/>
      <c r="M205" s="50"/>
      <c r="N205" s="50"/>
    </row>
    <row r="206" spans="1:14" ht="26.4" x14ac:dyDescent="0.3">
      <c r="A206" s="331">
        <v>1</v>
      </c>
      <c r="B206" s="321" t="s">
        <v>102</v>
      </c>
      <c r="C206" s="317" t="s">
        <v>82</v>
      </c>
      <c r="D206" s="74" t="s">
        <v>76</v>
      </c>
      <c r="E206" s="75">
        <v>0.06</v>
      </c>
      <c r="F206" s="76">
        <v>0.05</v>
      </c>
      <c r="G206" s="77">
        <v>490</v>
      </c>
      <c r="H206" s="78">
        <f>E206*G206</f>
        <v>29.4</v>
      </c>
      <c r="I206" s="79"/>
      <c r="J206" s="79"/>
      <c r="K206" s="80"/>
      <c r="L206" s="79"/>
      <c r="M206" s="7"/>
      <c r="N206" s="79" t="s">
        <v>17</v>
      </c>
    </row>
    <row r="207" spans="1:14" ht="15" thickBot="1" x14ac:dyDescent="0.35">
      <c r="A207" s="332"/>
      <c r="B207" s="321"/>
      <c r="C207" s="317"/>
      <c r="D207" s="74" t="s">
        <v>45</v>
      </c>
      <c r="E207" s="75">
        <v>3.0000000000000001E-3</v>
      </c>
      <c r="F207" s="76">
        <v>3.0000000000000001E-3</v>
      </c>
      <c r="G207" s="77">
        <v>19</v>
      </c>
      <c r="H207" s="78">
        <f t="shared" ref="H207:H212" si="25">E207*G207</f>
        <v>5.7000000000000002E-2</v>
      </c>
      <c r="I207" s="79"/>
      <c r="J207" s="79"/>
      <c r="K207" s="80"/>
      <c r="L207" s="79"/>
      <c r="M207" s="7"/>
      <c r="N207" s="79"/>
    </row>
    <row r="208" spans="1:14" x14ac:dyDescent="0.3">
      <c r="A208" s="332"/>
      <c r="B208" s="321"/>
      <c r="C208" s="317"/>
      <c r="D208" s="74" t="s">
        <v>20</v>
      </c>
      <c r="E208" s="75">
        <v>5.0000000000000001E-3</v>
      </c>
      <c r="F208" s="76">
        <v>5.0000000000000001E-3</v>
      </c>
      <c r="G208" s="77">
        <v>40</v>
      </c>
      <c r="H208" s="78">
        <f t="shared" si="25"/>
        <v>0.2</v>
      </c>
      <c r="I208" s="79"/>
      <c r="J208" s="79"/>
      <c r="K208" s="80"/>
      <c r="L208" s="79"/>
      <c r="M208" s="7"/>
      <c r="N208" s="104"/>
    </row>
    <row r="209" spans="1:14" x14ac:dyDescent="0.3">
      <c r="A209" s="332"/>
      <c r="B209" s="321"/>
      <c r="C209" s="317"/>
      <c r="D209" s="74" t="s">
        <v>39</v>
      </c>
      <c r="E209" s="75">
        <v>3.0000000000000001E-3</v>
      </c>
      <c r="F209" s="76">
        <v>3.0000000000000001E-3</v>
      </c>
      <c r="G209" s="77">
        <v>35</v>
      </c>
      <c r="H209" s="81">
        <f t="shared" si="25"/>
        <v>0.105</v>
      </c>
      <c r="I209" s="73">
        <v>14.6</v>
      </c>
      <c r="J209" s="82">
        <v>4.05</v>
      </c>
      <c r="K209" s="66">
        <v>2.8</v>
      </c>
      <c r="L209" s="82">
        <v>105.8</v>
      </c>
      <c r="M209" s="67" t="s">
        <v>54</v>
      </c>
      <c r="N209" s="82"/>
    </row>
    <row r="210" spans="1:14" x14ac:dyDescent="0.3">
      <c r="A210" s="332"/>
      <c r="B210" s="321"/>
      <c r="C210" s="317"/>
      <c r="D210" s="74" t="s">
        <v>21</v>
      </c>
      <c r="E210" s="75">
        <v>3.0000000000000001E-3</v>
      </c>
      <c r="F210" s="76">
        <v>3.0000000000000001E-3</v>
      </c>
      <c r="G210" s="77">
        <v>170</v>
      </c>
      <c r="H210" s="78">
        <f t="shared" si="25"/>
        <v>0.51</v>
      </c>
      <c r="I210" s="79"/>
      <c r="J210" s="79"/>
      <c r="K210" s="80"/>
      <c r="L210" s="79"/>
      <c r="M210" s="7"/>
      <c r="N210" s="79"/>
    </row>
    <row r="211" spans="1:14" ht="15" thickBot="1" x14ac:dyDescent="0.35">
      <c r="A211" s="332"/>
      <c r="B211" s="321"/>
      <c r="C211" s="317"/>
      <c r="D211" s="74" t="s">
        <v>40</v>
      </c>
      <c r="E211" s="75">
        <v>3.0000000000000001E-3</v>
      </c>
      <c r="F211" s="76">
        <v>3.0000000000000001E-3</v>
      </c>
      <c r="G211" s="77">
        <v>35</v>
      </c>
      <c r="H211" s="81">
        <f t="shared" si="25"/>
        <v>0.105</v>
      </c>
      <c r="I211" s="73">
        <v>13.4</v>
      </c>
      <c r="J211" s="82">
        <v>3.4</v>
      </c>
      <c r="K211" s="66">
        <v>71.5</v>
      </c>
      <c r="L211" s="82">
        <v>343</v>
      </c>
      <c r="M211" s="67"/>
      <c r="N211" s="268"/>
    </row>
    <row r="212" spans="1:14" x14ac:dyDescent="0.3">
      <c r="A212" s="332"/>
      <c r="B212" s="321"/>
      <c r="C212" s="317"/>
      <c r="D212" s="83" t="s">
        <v>24</v>
      </c>
      <c r="E212" s="66">
        <v>6.0000000000000001E-3</v>
      </c>
      <c r="F212" s="82">
        <v>6.0000000000000001E-3</v>
      </c>
      <c r="G212" s="84">
        <v>60</v>
      </c>
      <c r="H212" s="78">
        <f t="shared" si="25"/>
        <v>0.36</v>
      </c>
      <c r="I212" s="79"/>
      <c r="J212" s="79"/>
      <c r="K212" s="80"/>
      <c r="L212" s="79"/>
      <c r="M212" s="7"/>
      <c r="N212" s="79"/>
    </row>
    <row r="213" spans="1:14" x14ac:dyDescent="0.3">
      <c r="A213" s="332"/>
      <c r="B213" s="321"/>
      <c r="C213" s="317"/>
      <c r="D213" s="83" t="s">
        <v>59</v>
      </c>
      <c r="E213" s="66">
        <v>4.4999999999999998E-2</v>
      </c>
      <c r="F213" s="82">
        <v>4.4999999999999998E-2</v>
      </c>
      <c r="G213" s="84">
        <v>82</v>
      </c>
      <c r="H213" s="78">
        <f t="shared" ref="H213:H214" si="26">E213*G213</f>
        <v>3.69</v>
      </c>
      <c r="I213" s="79"/>
      <c r="J213" s="79"/>
      <c r="K213" s="80"/>
      <c r="L213" s="79"/>
      <c r="M213" s="7"/>
      <c r="N213" s="79"/>
    </row>
    <row r="214" spans="1:14" ht="26.4" x14ac:dyDescent="0.3">
      <c r="A214" s="332"/>
      <c r="B214" s="321"/>
      <c r="C214" s="317"/>
      <c r="D214" s="83" t="s">
        <v>46</v>
      </c>
      <c r="E214" s="66">
        <v>2E-3</v>
      </c>
      <c r="F214" s="82">
        <v>2E-3</v>
      </c>
      <c r="G214" s="84">
        <v>920</v>
      </c>
      <c r="H214" s="78">
        <f t="shared" si="26"/>
        <v>1.84</v>
      </c>
      <c r="I214" s="79"/>
      <c r="J214" s="79"/>
      <c r="K214" s="80"/>
      <c r="L214" s="79"/>
      <c r="M214" s="7"/>
      <c r="N214" s="79"/>
    </row>
    <row r="215" spans="1:14" ht="15" thickBot="1" x14ac:dyDescent="0.35">
      <c r="A215" s="332"/>
      <c r="B215" s="321"/>
      <c r="C215" s="317"/>
      <c r="D215" s="83"/>
      <c r="E215" s="66"/>
      <c r="F215" s="82"/>
      <c r="G215" s="84"/>
      <c r="H215" s="78"/>
      <c r="I215" s="79"/>
      <c r="J215" s="79"/>
      <c r="K215" s="80"/>
      <c r="L215" s="79"/>
      <c r="M215" s="7"/>
      <c r="N215" s="79"/>
    </row>
    <row r="216" spans="1:14" ht="15" thickBot="1" x14ac:dyDescent="0.35">
      <c r="A216" s="53">
        <v>2</v>
      </c>
      <c r="B216" s="63" t="s">
        <v>74</v>
      </c>
      <c r="C216" s="126">
        <v>40</v>
      </c>
      <c r="D216" s="127" t="s">
        <v>24</v>
      </c>
      <c r="E216" s="105">
        <v>0.04</v>
      </c>
      <c r="F216" s="104">
        <v>0.04</v>
      </c>
      <c r="G216" s="102">
        <v>60</v>
      </c>
      <c r="H216" s="102">
        <f t="shared" ref="H216:H218" si="27">E216*G216</f>
        <v>2.4</v>
      </c>
      <c r="I216" s="73">
        <v>3.56</v>
      </c>
      <c r="J216" s="82">
        <v>1.32</v>
      </c>
      <c r="K216" s="66">
        <v>18.7</v>
      </c>
      <c r="L216" s="82">
        <v>106.4</v>
      </c>
      <c r="M216" s="67" t="s">
        <v>36</v>
      </c>
      <c r="N216" s="104"/>
    </row>
    <row r="217" spans="1:14" x14ac:dyDescent="0.3">
      <c r="A217" s="323">
        <v>3</v>
      </c>
      <c r="B217" s="347" t="s">
        <v>43</v>
      </c>
      <c r="C217" s="320" t="s">
        <v>25</v>
      </c>
      <c r="D217" s="113" t="s">
        <v>42</v>
      </c>
      <c r="E217" s="70">
        <v>1E-3</v>
      </c>
      <c r="F217" s="70">
        <v>1E-3</v>
      </c>
      <c r="G217" s="114">
        <v>820</v>
      </c>
      <c r="H217" s="128">
        <f t="shared" si="27"/>
        <v>0.82000000000000006</v>
      </c>
      <c r="I217" s="129"/>
      <c r="J217" s="129"/>
      <c r="K217" s="125"/>
      <c r="L217" s="129"/>
      <c r="M217" s="125"/>
      <c r="N217" s="79"/>
    </row>
    <row r="218" spans="1:14" ht="15" thickBot="1" x14ac:dyDescent="0.35">
      <c r="A218" s="324"/>
      <c r="B218" s="348"/>
      <c r="C218" s="341"/>
      <c r="D218" s="118" t="s">
        <v>34</v>
      </c>
      <c r="E218" s="119">
        <v>1.4999999999999999E-2</v>
      </c>
      <c r="F218" s="119">
        <v>1.4999999999999999E-2</v>
      </c>
      <c r="G218" s="120">
        <v>60</v>
      </c>
      <c r="H218" s="130">
        <f t="shared" si="27"/>
        <v>0.89999999999999991</v>
      </c>
      <c r="I218" s="151">
        <v>0.2</v>
      </c>
      <c r="J218" s="151">
        <v>0</v>
      </c>
      <c r="K218" s="152">
        <v>14</v>
      </c>
      <c r="L218" s="151">
        <v>56</v>
      </c>
      <c r="M218" s="133" t="s">
        <v>56</v>
      </c>
      <c r="N218" s="18"/>
    </row>
    <row r="219" spans="1:14" ht="15" thickBot="1" x14ac:dyDescent="0.35">
      <c r="A219" s="239"/>
      <c r="B219" s="200"/>
      <c r="C219" s="200"/>
      <c r="D219" s="256" t="s">
        <v>86</v>
      </c>
      <c r="E219" s="242"/>
      <c r="F219" s="242"/>
      <c r="G219" s="257"/>
      <c r="H219" s="218">
        <f>H206+H207+H208+H209+H210+H211+H212+H213+H214+H215+H216+H217+H218</f>
        <v>40.387</v>
      </c>
      <c r="I219" s="151"/>
      <c r="J219" s="220"/>
      <c r="K219" s="152"/>
      <c r="L219" s="152"/>
      <c r="M219" s="133"/>
      <c r="N219" s="19"/>
    </row>
    <row r="220" spans="1:14" ht="15" thickBot="1" x14ac:dyDescent="0.35">
      <c r="A220" s="48"/>
      <c r="B220" s="31" t="s">
        <v>23</v>
      </c>
      <c r="C220" s="31"/>
      <c r="D220" s="134"/>
      <c r="E220" s="135"/>
      <c r="F220" s="135"/>
      <c r="G220" s="136"/>
      <c r="H220" s="137">
        <f>H204+H219</f>
        <v>52.287000000000006</v>
      </c>
      <c r="I220" s="234">
        <f>SUM(I196:I218)</f>
        <v>41.220000000000006</v>
      </c>
      <c r="J220" s="235">
        <f>SUM(J196:J218)</f>
        <v>15.090000000000002</v>
      </c>
      <c r="K220" s="234">
        <f>SUM(K196:K218)</f>
        <v>170.8</v>
      </c>
      <c r="L220" s="236">
        <f>SUM(L196:L218)</f>
        <v>946</v>
      </c>
      <c r="M220" s="138"/>
      <c r="N220" s="141"/>
    </row>
    <row r="221" spans="1:14" x14ac:dyDescent="0.3">
      <c r="E221" s="57" t="s">
        <v>86</v>
      </c>
      <c r="F221" s="57"/>
      <c r="G221" s="57"/>
      <c r="H221" s="181">
        <f>H29+H66+H116+H157+H190+H220</f>
        <v>329.60795000000007</v>
      </c>
      <c r="I221" s="285">
        <f>H221/6</f>
        <v>54.934658333333346</v>
      </c>
      <c r="J221" s="57" t="s">
        <v>103</v>
      </c>
      <c r="K221" s="57"/>
      <c r="L221" s="52"/>
    </row>
    <row r="223" spans="1:14" x14ac:dyDescent="0.3">
      <c r="F223" s="57"/>
      <c r="G223" s="57"/>
      <c r="H223" s="181"/>
      <c r="I223" s="181"/>
      <c r="J223" s="57"/>
      <c r="K223" s="57"/>
    </row>
  </sheetData>
  <mergeCells count="105">
    <mergeCell ref="A132:A134"/>
    <mergeCell ref="B132:B134"/>
    <mergeCell ref="C96:C103"/>
    <mergeCell ref="A106:A107"/>
    <mergeCell ref="B106:B107"/>
    <mergeCell ref="C106:C107"/>
    <mergeCell ref="A108:A109"/>
    <mergeCell ref="B108:B109"/>
    <mergeCell ref="C108:C109"/>
    <mergeCell ref="A125:N125"/>
    <mergeCell ref="A128:A131"/>
    <mergeCell ref="B128:B131"/>
    <mergeCell ref="C128:C131"/>
    <mergeCell ref="B96:B103"/>
    <mergeCell ref="B45:B47"/>
    <mergeCell ref="C45:C47"/>
    <mergeCell ref="A49:A59"/>
    <mergeCell ref="B49:B59"/>
    <mergeCell ref="C49:C59"/>
    <mergeCell ref="A217:A218"/>
    <mergeCell ref="B217:B218"/>
    <mergeCell ref="C217:C218"/>
    <mergeCell ref="A202:A203"/>
    <mergeCell ref="B202:B203"/>
    <mergeCell ref="C202:C203"/>
    <mergeCell ref="A206:A215"/>
    <mergeCell ref="B206:B215"/>
    <mergeCell ref="C206:C215"/>
    <mergeCell ref="A196:A199"/>
    <mergeCell ref="B196:B199"/>
    <mergeCell ref="C196:C199"/>
    <mergeCell ref="A200:A201"/>
    <mergeCell ref="B200:B201"/>
    <mergeCell ref="C200:C201"/>
    <mergeCell ref="A91:A93"/>
    <mergeCell ref="B91:B93"/>
    <mergeCell ref="C91:C93"/>
    <mergeCell ref="A96:A103"/>
    <mergeCell ref="A11:A12"/>
    <mergeCell ref="B11:B12"/>
    <mergeCell ref="C11:C12"/>
    <mergeCell ref="A15:A24"/>
    <mergeCell ref="B15:B24"/>
    <mergeCell ref="C15:C24"/>
    <mergeCell ref="A140:A150"/>
    <mergeCell ref="B140:B150"/>
    <mergeCell ref="C140:C150"/>
    <mergeCell ref="B135:B137"/>
    <mergeCell ref="C135:C137"/>
    <mergeCell ref="A81:N81"/>
    <mergeCell ref="A84:A87"/>
    <mergeCell ref="B84:B87"/>
    <mergeCell ref="C84:C87"/>
    <mergeCell ref="A26:A27"/>
    <mergeCell ref="B26:B27"/>
    <mergeCell ref="C26:C27"/>
    <mergeCell ref="A60:A61"/>
    <mergeCell ref="B60:B61"/>
    <mergeCell ref="C60:C61"/>
    <mergeCell ref="A62:A63"/>
    <mergeCell ref="B62:B63"/>
    <mergeCell ref="C62:C63"/>
    <mergeCell ref="A153:A154"/>
    <mergeCell ref="B153:B154"/>
    <mergeCell ref="C153:C154"/>
    <mergeCell ref="A2:N2"/>
    <mergeCell ref="A5:A8"/>
    <mergeCell ref="B5:B8"/>
    <mergeCell ref="C5:C8"/>
    <mergeCell ref="A9:A10"/>
    <mergeCell ref="B9:B10"/>
    <mergeCell ref="C9:C10"/>
    <mergeCell ref="A88:A90"/>
    <mergeCell ref="B88:B90"/>
    <mergeCell ref="C88:C90"/>
    <mergeCell ref="A36:N36"/>
    <mergeCell ref="A39:A42"/>
    <mergeCell ref="B39:B42"/>
    <mergeCell ref="C39:C42"/>
    <mergeCell ref="A43:A44"/>
    <mergeCell ref="B43:B44"/>
    <mergeCell ref="C43:C44"/>
    <mergeCell ref="A45:A47"/>
    <mergeCell ref="A3:N3"/>
    <mergeCell ref="C132:C134"/>
    <mergeCell ref="A135:A137"/>
    <mergeCell ref="A187:A188"/>
    <mergeCell ref="B187:B188"/>
    <mergeCell ref="C187:C188"/>
    <mergeCell ref="A174:A184"/>
    <mergeCell ref="B174:B184"/>
    <mergeCell ref="C174:C184"/>
    <mergeCell ref="A185:A186"/>
    <mergeCell ref="B185:B186"/>
    <mergeCell ref="C185:C186"/>
    <mergeCell ref="A160:N160"/>
    <mergeCell ref="A163:A167"/>
    <mergeCell ref="B163:B167"/>
    <mergeCell ref="C163:C167"/>
    <mergeCell ref="A168:A169"/>
    <mergeCell ref="B168:B169"/>
    <mergeCell ref="C168:C169"/>
    <mergeCell ref="A170:A172"/>
    <mergeCell ref="B170:B172"/>
    <mergeCell ref="C170:C172"/>
  </mergeCells>
  <pageMargins left="3.937007874015748E-2" right="0.19685039370078741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topLeftCell="A67" zoomScale="98" zoomScaleNormal="98" workbookViewId="0">
      <selection activeCell="Q94" sqref="Q94"/>
    </sheetView>
  </sheetViews>
  <sheetFormatPr defaultRowHeight="14.4" x14ac:dyDescent="0.3"/>
  <cols>
    <col min="1" max="1" width="3.5546875" customWidth="1"/>
    <col min="2" max="2" width="17" customWidth="1"/>
    <col min="4" max="4" width="10.88671875" customWidth="1"/>
    <col min="14" max="14" width="11.88671875" customWidth="1"/>
  </cols>
  <sheetData>
    <row r="1" spans="1:14" ht="15" customHeight="1" thickBot="1" x14ac:dyDescent="0.35"/>
    <row r="2" spans="1:14" ht="54" customHeight="1" thickBot="1" x14ac:dyDescent="0.35">
      <c r="A2" s="334" t="s">
        <v>117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6"/>
    </row>
    <row r="3" spans="1:14" ht="20.100000000000001" customHeight="1" x14ac:dyDescent="0.3">
      <c r="A3" s="334" t="s">
        <v>110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6"/>
    </row>
    <row r="4" spans="1:14" ht="20.100000000000001" customHeight="1" thickBot="1" x14ac:dyDescent="0.35">
      <c r="A4" s="288"/>
      <c r="B4" s="49" t="s">
        <v>13</v>
      </c>
      <c r="C4" s="207" t="s">
        <v>14</v>
      </c>
      <c r="D4" s="96"/>
      <c r="E4" s="49" t="s">
        <v>14</v>
      </c>
      <c r="F4" s="49" t="s">
        <v>14</v>
      </c>
      <c r="G4" s="97" t="s">
        <v>15</v>
      </c>
      <c r="H4" s="49" t="s">
        <v>16</v>
      </c>
      <c r="I4" s="49" t="s">
        <v>14</v>
      </c>
      <c r="J4" s="49" t="s">
        <v>14</v>
      </c>
      <c r="K4" s="49" t="s">
        <v>14</v>
      </c>
      <c r="L4" s="49" t="s">
        <v>14</v>
      </c>
      <c r="M4" s="49"/>
      <c r="N4" s="98"/>
    </row>
    <row r="5" spans="1:14" ht="15.9" customHeight="1" x14ac:dyDescent="0.3">
      <c r="A5" s="340">
        <v>1</v>
      </c>
      <c r="B5" s="320" t="s">
        <v>84</v>
      </c>
      <c r="C5" s="322">
        <v>250</v>
      </c>
      <c r="D5" s="99" t="s">
        <v>50</v>
      </c>
      <c r="E5" s="202">
        <v>0.03</v>
      </c>
      <c r="F5" s="100">
        <v>0.03</v>
      </c>
      <c r="G5" s="101">
        <v>45</v>
      </c>
      <c r="H5" s="102">
        <f>G5*E5</f>
        <v>1.3499999999999999</v>
      </c>
      <c r="I5" s="103"/>
      <c r="J5" s="104"/>
      <c r="K5" s="105"/>
      <c r="L5" s="104"/>
      <c r="M5" s="106"/>
      <c r="N5" s="79" t="s">
        <v>17</v>
      </c>
    </row>
    <row r="6" spans="1:14" ht="15.9" customHeight="1" x14ac:dyDescent="0.3">
      <c r="A6" s="332"/>
      <c r="B6" s="321"/>
      <c r="C6" s="317"/>
      <c r="D6" s="83" t="s">
        <v>19</v>
      </c>
      <c r="E6" s="289">
        <v>0.13</v>
      </c>
      <c r="F6" s="82">
        <v>0.13</v>
      </c>
      <c r="G6" s="107">
        <v>88</v>
      </c>
      <c r="H6" s="84">
        <f t="shared" ref="H6:H11" si="0">G6*E6</f>
        <v>11.440000000000001</v>
      </c>
      <c r="I6" s="108">
        <v>4.4000000000000004</v>
      </c>
      <c r="J6" s="79">
        <v>3.8</v>
      </c>
      <c r="K6" s="80">
        <v>15.8</v>
      </c>
      <c r="L6" s="79">
        <v>116</v>
      </c>
      <c r="M6" s="7" t="s">
        <v>62</v>
      </c>
      <c r="N6" s="79"/>
    </row>
    <row r="7" spans="1:14" ht="15.9" customHeight="1" x14ac:dyDescent="0.3">
      <c r="A7" s="332"/>
      <c r="B7" s="321"/>
      <c r="C7" s="317"/>
      <c r="D7" s="83" t="s">
        <v>46</v>
      </c>
      <c r="E7" s="289">
        <v>5.0000000000000001E-3</v>
      </c>
      <c r="F7" s="82">
        <v>5.0000000000000001E-3</v>
      </c>
      <c r="G7" s="107">
        <v>805</v>
      </c>
      <c r="H7" s="109">
        <f t="shared" si="0"/>
        <v>4.0250000000000004</v>
      </c>
      <c r="I7" s="108"/>
      <c r="J7" s="79"/>
      <c r="K7" s="80"/>
      <c r="L7" s="79"/>
      <c r="M7" s="7"/>
      <c r="N7" s="79"/>
    </row>
    <row r="8" spans="1:14" ht="15.9" customHeight="1" thickBot="1" x14ac:dyDescent="0.35">
      <c r="A8" s="332"/>
      <c r="B8" s="321"/>
      <c r="C8" s="317"/>
      <c r="D8" s="87" t="s">
        <v>80</v>
      </c>
      <c r="E8" s="88">
        <v>2E-3</v>
      </c>
      <c r="F8" s="89">
        <v>2E-3</v>
      </c>
      <c r="G8" s="110">
        <v>18</v>
      </c>
      <c r="H8" s="90">
        <f t="shared" si="0"/>
        <v>3.6000000000000004E-2</v>
      </c>
      <c r="I8" s="108"/>
      <c r="J8" s="79"/>
      <c r="K8" s="80"/>
      <c r="L8" s="79"/>
      <c r="M8" s="7"/>
      <c r="N8" s="79"/>
    </row>
    <row r="9" spans="1:14" ht="15.9" customHeight="1" thickBot="1" x14ac:dyDescent="0.35">
      <c r="A9" s="323">
        <v>2</v>
      </c>
      <c r="B9" s="314" t="s">
        <v>116</v>
      </c>
      <c r="C9" s="316">
        <v>60</v>
      </c>
      <c r="D9" s="99" t="s">
        <v>120</v>
      </c>
      <c r="E9" s="202">
        <v>0.06</v>
      </c>
      <c r="F9" s="100">
        <v>0.06</v>
      </c>
      <c r="G9" s="101">
        <v>58</v>
      </c>
      <c r="H9" s="160">
        <f t="shared" si="0"/>
        <v>3.48</v>
      </c>
      <c r="I9" s="208">
        <v>6.42</v>
      </c>
      <c r="J9" s="82">
        <v>2.7</v>
      </c>
      <c r="K9" s="289">
        <v>26.1</v>
      </c>
      <c r="L9" s="82">
        <v>164.4</v>
      </c>
      <c r="M9" s="213" t="s">
        <v>36</v>
      </c>
      <c r="N9" s="103"/>
    </row>
    <row r="10" spans="1:14" ht="15.9" customHeight="1" thickBot="1" x14ac:dyDescent="0.35">
      <c r="A10" s="327"/>
      <c r="B10" s="315"/>
      <c r="C10" s="317"/>
      <c r="D10" s="111"/>
      <c r="E10" s="80"/>
      <c r="F10" s="79"/>
      <c r="G10" s="112"/>
      <c r="H10" s="90"/>
      <c r="I10" s="108"/>
      <c r="J10" s="79"/>
      <c r="K10" s="80"/>
      <c r="L10" s="79"/>
      <c r="M10" s="7"/>
      <c r="N10" s="145"/>
    </row>
    <row r="11" spans="1:14" ht="15.9" customHeight="1" x14ac:dyDescent="0.3">
      <c r="A11" s="323">
        <v>3</v>
      </c>
      <c r="B11" s="314" t="s">
        <v>43</v>
      </c>
      <c r="C11" s="320" t="s">
        <v>25</v>
      </c>
      <c r="D11" s="113" t="s">
        <v>42</v>
      </c>
      <c r="E11" s="211">
        <v>1E-3</v>
      </c>
      <c r="F11" s="211">
        <v>1E-3</v>
      </c>
      <c r="G11" s="114">
        <v>750</v>
      </c>
      <c r="H11" s="115">
        <f t="shared" si="0"/>
        <v>0.75</v>
      </c>
      <c r="I11" s="116"/>
      <c r="J11" s="116"/>
      <c r="K11" s="117"/>
      <c r="L11" s="116"/>
      <c r="M11" s="117"/>
      <c r="N11" s="104"/>
    </row>
    <row r="12" spans="1:14" ht="15.9" customHeight="1" thickBot="1" x14ac:dyDescent="0.35">
      <c r="A12" s="327"/>
      <c r="B12" s="315"/>
      <c r="C12" s="321"/>
      <c r="D12" s="118" t="s">
        <v>34</v>
      </c>
      <c r="E12" s="119">
        <v>1.4999999999999999E-2</v>
      </c>
      <c r="F12" s="119">
        <v>1.4999999999999999E-2</v>
      </c>
      <c r="G12" s="120">
        <v>75</v>
      </c>
      <c r="H12" s="121">
        <f>G12*E12</f>
        <v>1.125</v>
      </c>
      <c r="I12" s="122">
        <v>0.2</v>
      </c>
      <c r="J12" s="123">
        <v>0</v>
      </c>
      <c r="K12" s="124">
        <v>14</v>
      </c>
      <c r="L12" s="123">
        <v>56</v>
      </c>
      <c r="M12" s="125" t="s">
        <v>56</v>
      </c>
      <c r="N12" s="79"/>
    </row>
    <row r="13" spans="1:14" ht="15.9" customHeight="1" x14ac:dyDescent="0.3">
      <c r="A13" s="327"/>
      <c r="B13" s="315"/>
      <c r="C13" s="321"/>
      <c r="D13" s="307"/>
      <c r="E13" s="292"/>
      <c r="F13" s="292"/>
      <c r="G13" s="308"/>
      <c r="H13" s="22"/>
      <c r="I13" s="149"/>
      <c r="J13" s="148"/>
      <c r="K13" s="149"/>
      <c r="L13" s="148"/>
      <c r="M13" s="149"/>
      <c r="N13" s="79"/>
    </row>
    <row r="14" spans="1:14" ht="15.9" customHeight="1" thickBot="1" x14ac:dyDescent="0.35">
      <c r="A14" s="324"/>
      <c r="B14" s="325"/>
      <c r="C14" s="341"/>
      <c r="D14" s="118" t="s">
        <v>86</v>
      </c>
      <c r="E14" s="119"/>
      <c r="F14" s="119"/>
      <c r="G14" s="120"/>
      <c r="H14" s="121"/>
      <c r="I14" s="122">
        <f>SUM(I5:I13)</f>
        <v>11.02</v>
      </c>
      <c r="J14" s="123">
        <f>SUM(J5:J13)</f>
        <v>6.5</v>
      </c>
      <c r="K14" s="124">
        <f>SUM(K5:K13)</f>
        <v>55.900000000000006</v>
      </c>
      <c r="L14" s="123">
        <f>SUM(L5:L13)</f>
        <v>336.4</v>
      </c>
      <c r="M14" s="125"/>
      <c r="N14" s="268"/>
    </row>
    <row r="15" spans="1:14" ht="15.9" customHeight="1" x14ac:dyDescent="0.3">
      <c r="A15" s="205"/>
      <c r="B15" s="205"/>
      <c r="C15" s="205"/>
      <c r="D15" s="155"/>
      <c r="E15" s="7"/>
      <c r="F15" s="7"/>
      <c r="G15" s="22"/>
      <c r="H15" s="22"/>
      <c r="I15" s="23"/>
      <c r="J15" s="23"/>
      <c r="K15" s="23"/>
      <c r="L15" s="23"/>
      <c r="M15" s="23"/>
      <c r="N15" s="205"/>
    </row>
    <row r="16" spans="1:14" ht="15.9" customHeight="1" x14ac:dyDescent="0.3">
      <c r="A16" s="34"/>
      <c r="B16" s="33"/>
      <c r="C16" s="33"/>
      <c r="D16" s="230" t="s">
        <v>86</v>
      </c>
      <c r="E16" s="33"/>
      <c r="F16" s="33"/>
      <c r="G16" s="231"/>
      <c r="H16" s="232">
        <f>SUM(H5:H15)</f>
        <v>22.206000000000003</v>
      </c>
      <c r="I16" s="231"/>
      <c r="J16" s="231"/>
      <c r="K16" s="231"/>
      <c r="L16" s="233"/>
      <c r="M16" s="231"/>
      <c r="N16" s="231"/>
    </row>
    <row r="17" spans="1:14" ht="12" customHeight="1" x14ac:dyDescent="0.3"/>
    <row r="18" spans="1:14" ht="12" customHeight="1" x14ac:dyDescent="0.3"/>
    <row r="19" spans="1:14" ht="12" customHeight="1" x14ac:dyDescent="0.3"/>
    <row r="20" spans="1:14" ht="14.25" customHeight="1" x14ac:dyDescent="0.3">
      <c r="A20" s="337" t="s">
        <v>108</v>
      </c>
      <c r="B20" s="338"/>
      <c r="C20" s="338"/>
      <c r="D20" s="338"/>
      <c r="E20" s="338"/>
      <c r="F20" s="338"/>
      <c r="G20" s="338"/>
      <c r="H20" s="338"/>
      <c r="I20" s="338"/>
      <c r="J20" s="338"/>
      <c r="K20" s="338"/>
      <c r="L20" s="338"/>
      <c r="M20" s="338"/>
      <c r="N20" s="339"/>
    </row>
    <row r="21" spans="1:14" ht="13.5" customHeight="1" x14ac:dyDescent="0.3">
      <c r="A21" s="209" t="s">
        <v>0</v>
      </c>
      <c r="B21" s="210"/>
      <c r="C21" s="207" t="s">
        <v>1</v>
      </c>
      <c r="D21" s="93" t="s">
        <v>2</v>
      </c>
      <c r="E21" s="207" t="s">
        <v>3</v>
      </c>
      <c r="F21" s="207" t="s">
        <v>4</v>
      </c>
      <c r="G21" s="86" t="s">
        <v>5</v>
      </c>
      <c r="H21" s="207" t="s">
        <v>6</v>
      </c>
      <c r="I21" s="207" t="s">
        <v>7</v>
      </c>
      <c r="J21" s="95" t="s">
        <v>8</v>
      </c>
      <c r="K21" s="207" t="s">
        <v>9</v>
      </c>
      <c r="L21" s="207" t="s">
        <v>10</v>
      </c>
      <c r="M21" s="207" t="s">
        <v>11</v>
      </c>
      <c r="N21" s="208" t="s">
        <v>12</v>
      </c>
    </row>
    <row r="22" spans="1:14" ht="15" customHeight="1" thickBot="1" x14ac:dyDescent="0.35">
      <c r="A22" s="288"/>
      <c r="B22" s="49" t="s">
        <v>13</v>
      </c>
      <c r="C22" s="49" t="s">
        <v>14</v>
      </c>
      <c r="D22" s="93"/>
      <c r="E22" s="207" t="s">
        <v>14</v>
      </c>
      <c r="F22" s="207" t="s">
        <v>14</v>
      </c>
      <c r="G22" s="86" t="s">
        <v>15</v>
      </c>
      <c r="H22" s="207" t="s">
        <v>16</v>
      </c>
      <c r="I22" s="207" t="s">
        <v>14</v>
      </c>
      <c r="J22" s="207" t="s">
        <v>14</v>
      </c>
      <c r="K22" s="207" t="s">
        <v>14</v>
      </c>
      <c r="L22" s="207" t="s">
        <v>14</v>
      </c>
      <c r="M22" s="207"/>
      <c r="N22" s="208"/>
    </row>
    <row r="23" spans="1:14" ht="12" customHeight="1" x14ac:dyDescent="0.3">
      <c r="A23" s="340"/>
      <c r="B23" s="316" t="s">
        <v>61</v>
      </c>
      <c r="C23" s="350" t="s">
        <v>118</v>
      </c>
      <c r="D23" s="74"/>
      <c r="E23" s="75"/>
      <c r="F23" s="75"/>
      <c r="G23" s="176"/>
      <c r="H23" s="109"/>
      <c r="I23" s="108"/>
      <c r="J23" s="79"/>
      <c r="K23" s="80"/>
      <c r="L23" s="79"/>
      <c r="M23" s="7"/>
      <c r="N23" s="79" t="s">
        <v>17</v>
      </c>
    </row>
    <row r="24" spans="1:14" ht="12" customHeight="1" x14ac:dyDescent="0.3">
      <c r="A24" s="332"/>
      <c r="B24" s="317"/>
      <c r="C24" s="351"/>
      <c r="D24" s="83" t="s">
        <v>120</v>
      </c>
      <c r="E24" s="289">
        <v>0.06</v>
      </c>
      <c r="F24" s="289">
        <v>0.06</v>
      </c>
      <c r="G24" s="107">
        <v>58</v>
      </c>
      <c r="H24" s="84">
        <f>E24*G24</f>
        <v>3.48</v>
      </c>
      <c r="I24" s="208">
        <v>6.42</v>
      </c>
      <c r="J24" s="82">
        <v>2.7</v>
      </c>
      <c r="K24" s="296">
        <v>26.1</v>
      </c>
      <c r="L24" s="82">
        <v>164.4</v>
      </c>
      <c r="M24" s="213" t="s">
        <v>36</v>
      </c>
      <c r="N24" s="79"/>
    </row>
    <row r="25" spans="1:14" ht="12" customHeight="1" x14ac:dyDescent="0.3">
      <c r="A25" s="332"/>
      <c r="B25" s="317"/>
      <c r="C25" s="351"/>
      <c r="D25" s="83" t="s">
        <v>46</v>
      </c>
      <c r="E25" s="289">
        <v>1.4999999999999999E-2</v>
      </c>
      <c r="F25" s="289">
        <v>1.4999999999999999E-2</v>
      </c>
      <c r="G25" s="107">
        <v>805</v>
      </c>
      <c r="H25" s="84">
        <f>E25*G25</f>
        <v>12.074999999999999</v>
      </c>
      <c r="I25" s="108">
        <v>0.12</v>
      </c>
      <c r="J25" s="79">
        <v>10.8</v>
      </c>
      <c r="K25" s="80">
        <v>0.2</v>
      </c>
      <c r="L25" s="79">
        <v>99.15</v>
      </c>
      <c r="M25" s="7"/>
      <c r="N25" s="79"/>
    </row>
    <row r="26" spans="1:14" ht="12" customHeight="1" thickBot="1" x14ac:dyDescent="0.35">
      <c r="A26" s="333"/>
      <c r="B26" s="326"/>
      <c r="C26" s="352"/>
      <c r="D26" s="87" t="s">
        <v>45</v>
      </c>
      <c r="E26" s="88">
        <v>1E-3</v>
      </c>
      <c r="F26" s="88">
        <v>1E-3</v>
      </c>
      <c r="G26" s="110">
        <v>18</v>
      </c>
      <c r="H26" s="90">
        <f t="shared" ref="H26:H27" si="1">E26*G26</f>
        <v>1.8000000000000002E-2</v>
      </c>
      <c r="I26" s="108"/>
      <c r="J26" s="79"/>
      <c r="K26" s="80"/>
      <c r="L26" s="79"/>
      <c r="M26" s="7"/>
      <c r="N26" s="79"/>
    </row>
    <row r="27" spans="1:14" ht="12" customHeight="1" x14ac:dyDescent="0.3">
      <c r="A27" s="323">
        <v>2</v>
      </c>
      <c r="B27" s="314" t="s">
        <v>119</v>
      </c>
      <c r="C27" s="316">
        <v>15</v>
      </c>
      <c r="D27" s="99" t="s">
        <v>119</v>
      </c>
      <c r="E27" s="202">
        <v>1.4999999999999999E-2</v>
      </c>
      <c r="F27" s="100">
        <v>1.4999999999999999E-2</v>
      </c>
      <c r="G27" s="101">
        <v>690</v>
      </c>
      <c r="H27" s="90">
        <f t="shared" si="1"/>
        <v>10.35</v>
      </c>
      <c r="I27" s="104">
        <v>3.75</v>
      </c>
      <c r="J27" s="104">
        <v>2.56</v>
      </c>
      <c r="K27" s="105"/>
      <c r="L27" s="104">
        <v>38.1</v>
      </c>
      <c r="M27" s="106"/>
      <c r="N27" s="104"/>
    </row>
    <row r="28" spans="1:14" ht="12" customHeight="1" thickBot="1" x14ac:dyDescent="0.35">
      <c r="A28" s="327"/>
      <c r="B28" s="315"/>
      <c r="C28" s="317"/>
      <c r="D28" s="163"/>
      <c r="E28" s="199"/>
      <c r="F28" s="18"/>
      <c r="G28" s="177"/>
      <c r="H28" s="164"/>
      <c r="I28" s="19"/>
      <c r="J28" s="79"/>
      <c r="K28" s="80"/>
      <c r="L28" s="79"/>
      <c r="M28" s="7"/>
      <c r="N28" s="79"/>
    </row>
    <row r="29" spans="1:14" ht="12" customHeight="1" x14ac:dyDescent="0.3">
      <c r="A29" s="323">
        <v>3</v>
      </c>
      <c r="B29" s="314" t="s">
        <v>43</v>
      </c>
      <c r="C29" s="328" t="s">
        <v>25</v>
      </c>
      <c r="D29" s="170" t="s">
        <v>42</v>
      </c>
      <c r="E29" s="211">
        <v>1E-3</v>
      </c>
      <c r="F29" s="211">
        <v>1E-3</v>
      </c>
      <c r="G29" s="171">
        <v>750</v>
      </c>
      <c r="H29" s="77">
        <f>E29*G29</f>
        <v>0.75</v>
      </c>
      <c r="I29" s="149"/>
      <c r="J29" s="116"/>
      <c r="K29" s="117"/>
      <c r="L29" s="116"/>
      <c r="M29" s="117"/>
      <c r="N29" s="104"/>
    </row>
    <row r="30" spans="1:14" ht="12" customHeight="1" x14ac:dyDescent="0.3">
      <c r="A30" s="327"/>
      <c r="B30" s="315"/>
      <c r="C30" s="329"/>
      <c r="D30" s="172" t="s">
        <v>34</v>
      </c>
      <c r="E30" s="207">
        <v>0.01</v>
      </c>
      <c r="F30" s="207">
        <v>0.01</v>
      </c>
      <c r="G30" s="85">
        <v>75</v>
      </c>
      <c r="H30" s="112">
        <f t="shared" ref="H30" si="2">E30*G30</f>
        <v>0.75</v>
      </c>
      <c r="I30" s="122">
        <v>0.2</v>
      </c>
      <c r="J30" s="123">
        <v>0</v>
      </c>
      <c r="K30" s="124">
        <v>14</v>
      </c>
      <c r="L30" s="123">
        <v>56</v>
      </c>
      <c r="M30" s="125" t="s">
        <v>56</v>
      </c>
      <c r="N30" s="82"/>
    </row>
    <row r="31" spans="1:14" ht="12" customHeight="1" thickBot="1" x14ac:dyDescent="0.35">
      <c r="A31" s="327"/>
      <c r="B31" s="315"/>
      <c r="C31" s="329"/>
      <c r="D31" s="301"/>
      <c r="E31" s="49"/>
      <c r="F31" s="49"/>
      <c r="G31" s="302"/>
      <c r="H31" s="112"/>
      <c r="I31" s="152"/>
      <c r="J31" s="151"/>
      <c r="K31" s="152"/>
      <c r="L31" s="151"/>
      <c r="M31" s="149"/>
      <c r="N31" s="79"/>
    </row>
    <row r="32" spans="1:14" ht="16.5" customHeight="1" thickBot="1" x14ac:dyDescent="0.35">
      <c r="A32" s="324"/>
      <c r="B32" s="325"/>
      <c r="C32" s="330"/>
      <c r="D32" s="304" t="s">
        <v>86</v>
      </c>
      <c r="E32" s="305"/>
      <c r="F32" s="305"/>
      <c r="G32" s="253"/>
      <c r="H32" s="216"/>
      <c r="I32" s="254">
        <f>SUM(I23:I31)</f>
        <v>10.489999999999998</v>
      </c>
      <c r="J32" s="254">
        <f>SUM(J23:J31)</f>
        <v>16.059999999999999</v>
      </c>
      <c r="K32" s="303">
        <f>SUM(K23:K31)</f>
        <v>40.299999999999997</v>
      </c>
      <c r="L32" s="254">
        <f>SUM(L23:L31)</f>
        <v>357.65000000000003</v>
      </c>
      <c r="M32" s="303"/>
      <c r="N32" s="145"/>
    </row>
    <row r="33" spans="1:14" ht="12" customHeight="1" x14ac:dyDescent="0.3"/>
    <row r="34" spans="1:14" ht="12" customHeight="1" x14ac:dyDescent="0.3">
      <c r="D34" s="155" t="s">
        <v>86</v>
      </c>
      <c r="E34" s="7"/>
      <c r="F34" s="7"/>
      <c r="G34" s="22"/>
      <c r="H34" s="22">
        <f>SUM(H23:H33)</f>
        <v>27.423000000000002</v>
      </c>
    </row>
    <row r="35" spans="1:14" ht="12" customHeight="1" x14ac:dyDescent="0.3"/>
    <row r="36" spans="1:14" ht="12" customHeight="1" x14ac:dyDescent="0.3"/>
    <row r="37" spans="1:14" ht="12" customHeight="1" x14ac:dyDescent="0.3"/>
    <row r="38" spans="1:14" ht="12" customHeight="1" x14ac:dyDescent="0.3"/>
    <row r="39" spans="1:14" ht="12" customHeight="1" x14ac:dyDescent="0.3"/>
    <row r="40" spans="1:14" ht="12" customHeight="1" x14ac:dyDescent="0.3"/>
    <row r="41" spans="1:14" ht="16.5" customHeight="1" x14ac:dyDescent="0.3">
      <c r="A41" s="337" t="s">
        <v>26</v>
      </c>
      <c r="B41" s="338"/>
      <c r="C41" s="338"/>
      <c r="D41" s="338"/>
      <c r="E41" s="338"/>
      <c r="F41" s="338"/>
      <c r="G41" s="338"/>
      <c r="H41" s="338"/>
      <c r="I41" s="338"/>
      <c r="J41" s="338"/>
      <c r="K41" s="338"/>
      <c r="L41" s="338"/>
      <c r="M41" s="338"/>
      <c r="N41" s="339"/>
    </row>
    <row r="42" spans="1:14" ht="13.5" customHeight="1" x14ac:dyDescent="0.3">
      <c r="A42" s="209" t="s">
        <v>0</v>
      </c>
      <c r="B42" s="210"/>
      <c r="C42" s="210" t="s">
        <v>1</v>
      </c>
      <c r="D42" s="4" t="s">
        <v>2</v>
      </c>
      <c r="E42" s="210" t="s">
        <v>3</v>
      </c>
      <c r="F42" s="210" t="s">
        <v>4</v>
      </c>
      <c r="G42" s="2" t="s">
        <v>5</v>
      </c>
      <c r="H42" s="210" t="s">
        <v>6</v>
      </c>
      <c r="I42" s="210" t="s">
        <v>7</v>
      </c>
      <c r="J42" s="39" t="s">
        <v>8</v>
      </c>
      <c r="K42" s="210" t="s">
        <v>9</v>
      </c>
      <c r="L42" s="210" t="s">
        <v>10</v>
      </c>
      <c r="M42" s="210" t="s">
        <v>11</v>
      </c>
      <c r="N42" s="42" t="s">
        <v>12</v>
      </c>
    </row>
    <row r="43" spans="1:14" ht="16.5" customHeight="1" thickBot="1" x14ac:dyDescent="0.35">
      <c r="A43" s="288"/>
      <c r="B43" s="49" t="s">
        <v>13</v>
      </c>
      <c r="C43" s="210" t="s">
        <v>14</v>
      </c>
      <c r="D43" s="11"/>
      <c r="E43" s="41" t="s">
        <v>14</v>
      </c>
      <c r="F43" s="41" t="s">
        <v>14</v>
      </c>
      <c r="G43" s="12" t="s">
        <v>15</v>
      </c>
      <c r="H43" s="41" t="s">
        <v>16</v>
      </c>
      <c r="I43" s="41" t="s">
        <v>14</v>
      </c>
      <c r="J43" s="41" t="s">
        <v>14</v>
      </c>
      <c r="K43" s="41" t="s">
        <v>14</v>
      </c>
      <c r="L43" s="41" t="s">
        <v>14</v>
      </c>
      <c r="M43" s="41"/>
      <c r="N43" s="6"/>
    </row>
    <row r="44" spans="1:14" ht="12" customHeight="1" x14ac:dyDescent="0.3">
      <c r="A44" s="340">
        <v>1</v>
      </c>
      <c r="B44" s="320" t="s">
        <v>63</v>
      </c>
      <c r="C44" s="322" t="s">
        <v>60</v>
      </c>
      <c r="D44" s="99"/>
      <c r="E44" s="202"/>
      <c r="F44" s="100"/>
      <c r="G44" s="142"/>
      <c r="H44" s="143"/>
      <c r="I44" s="104"/>
      <c r="J44" s="104"/>
      <c r="K44" s="105"/>
      <c r="L44" s="104"/>
      <c r="M44" s="106"/>
      <c r="N44" s="79" t="s">
        <v>17</v>
      </c>
    </row>
    <row r="45" spans="1:14" ht="12" customHeight="1" x14ac:dyDescent="0.3">
      <c r="A45" s="332"/>
      <c r="B45" s="321"/>
      <c r="C45" s="317"/>
      <c r="D45" s="83" t="s">
        <v>64</v>
      </c>
      <c r="E45" s="289">
        <v>1</v>
      </c>
      <c r="F45" s="82">
        <v>1</v>
      </c>
      <c r="G45" s="107">
        <v>10</v>
      </c>
      <c r="H45" s="86">
        <f>E45*G45</f>
        <v>10</v>
      </c>
      <c r="I45" s="108">
        <v>12.8</v>
      </c>
      <c r="J45" s="79">
        <v>11.6</v>
      </c>
      <c r="K45" s="80">
        <v>0.7</v>
      </c>
      <c r="L45" s="79">
        <v>158.69999999999999</v>
      </c>
      <c r="M45" s="7" t="s">
        <v>65</v>
      </c>
      <c r="N45" s="79"/>
    </row>
    <row r="46" spans="1:14" ht="12" customHeight="1" x14ac:dyDescent="0.3">
      <c r="A46" s="332"/>
      <c r="B46" s="321"/>
      <c r="C46" s="317"/>
      <c r="D46" s="83"/>
      <c r="E46" s="289"/>
      <c r="F46" s="82"/>
      <c r="G46" s="84"/>
      <c r="H46" s="86"/>
      <c r="I46" s="79"/>
      <c r="J46" s="79"/>
      <c r="K46" s="80"/>
      <c r="L46" s="79"/>
      <c r="M46" s="7"/>
      <c r="N46" s="79"/>
    </row>
    <row r="47" spans="1:14" ht="12" customHeight="1" thickBot="1" x14ac:dyDescent="0.35">
      <c r="A47" s="332"/>
      <c r="B47" s="321"/>
      <c r="C47" s="317"/>
      <c r="D47" s="87"/>
      <c r="E47" s="88"/>
      <c r="F47" s="89"/>
      <c r="G47" s="110"/>
      <c r="H47" s="86">
        <f t="shared" ref="H47:H54" si="3">E47*G47</f>
        <v>0</v>
      </c>
      <c r="I47" s="108"/>
      <c r="J47" s="79"/>
      <c r="K47" s="80"/>
      <c r="L47" s="79"/>
      <c r="M47" s="7"/>
      <c r="N47" s="79"/>
    </row>
    <row r="48" spans="1:14" ht="12" customHeight="1" x14ac:dyDescent="0.3">
      <c r="A48" s="323">
        <v>2</v>
      </c>
      <c r="B48" s="314" t="s">
        <v>61</v>
      </c>
      <c r="C48" s="316" t="s">
        <v>123</v>
      </c>
      <c r="D48" s="99" t="s">
        <v>120</v>
      </c>
      <c r="E48" s="202">
        <v>0.06</v>
      </c>
      <c r="F48" s="100">
        <v>0.06</v>
      </c>
      <c r="G48" s="142">
        <v>58</v>
      </c>
      <c r="H48" s="86">
        <f t="shared" si="3"/>
        <v>3.48</v>
      </c>
      <c r="I48" s="208">
        <v>6.42</v>
      </c>
      <c r="J48" s="82">
        <v>2.7</v>
      </c>
      <c r="K48" s="296">
        <v>26.1</v>
      </c>
      <c r="L48" s="82">
        <v>164.4</v>
      </c>
      <c r="M48" s="213" t="s">
        <v>36</v>
      </c>
      <c r="N48" s="104"/>
    </row>
    <row r="49" spans="1:14" ht="12" customHeight="1" thickBot="1" x14ac:dyDescent="0.35">
      <c r="A49" s="327"/>
      <c r="B49" s="315"/>
      <c r="C49" s="317"/>
      <c r="D49" s="111" t="s">
        <v>46</v>
      </c>
      <c r="E49" s="80">
        <v>1.2E-2</v>
      </c>
      <c r="F49" s="79">
        <v>1.2E-2</v>
      </c>
      <c r="G49" s="112">
        <v>805</v>
      </c>
      <c r="H49" s="86">
        <f t="shared" si="3"/>
        <v>9.66</v>
      </c>
      <c r="I49" s="108">
        <v>9.6000000000000002E-2</v>
      </c>
      <c r="J49" s="79">
        <v>8.6999999999999993</v>
      </c>
      <c r="K49" s="80">
        <v>0.156</v>
      </c>
      <c r="L49" s="79">
        <v>79.3</v>
      </c>
      <c r="M49" s="7"/>
      <c r="N49" s="79"/>
    </row>
    <row r="50" spans="1:14" ht="20.25" customHeight="1" thickBot="1" x14ac:dyDescent="0.35">
      <c r="A50" s="327"/>
      <c r="B50" s="325"/>
      <c r="C50" s="326"/>
      <c r="D50" s="144"/>
      <c r="E50" s="182"/>
      <c r="F50" s="145"/>
      <c r="G50" s="146"/>
      <c r="H50" s="14"/>
      <c r="I50" s="65"/>
      <c r="J50" s="145"/>
      <c r="K50" s="182"/>
      <c r="L50" s="145"/>
      <c r="M50" s="61"/>
      <c r="N50" s="145"/>
    </row>
    <row r="51" spans="1:14" ht="12" customHeight="1" x14ac:dyDescent="0.3">
      <c r="A51" s="323">
        <v>3</v>
      </c>
      <c r="B51" s="314" t="s">
        <v>43</v>
      </c>
      <c r="C51" s="320" t="s">
        <v>25</v>
      </c>
      <c r="D51" s="113" t="s">
        <v>42</v>
      </c>
      <c r="E51" s="211">
        <v>1E-3</v>
      </c>
      <c r="F51" s="211">
        <v>1E-3</v>
      </c>
      <c r="G51" s="114">
        <v>750</v>
      </c>
      <c r="H51" s="147">
        <f t="shared" si="3"/>
        <v>0.75</v>
      </c>
      <c r="I51" s="148"/>
      <c r="J51" s="148"/>
      <c r="K51" s="149"/>
      <c r="L51" s="148"/>
      <c r="M51" s="149"/>
      <c r="N51" s="79"/>
    </row>
    <row r="52" spans="1:14" ht="12" customHeight="1" x14ac:dyDescent="0.3">
      <c r="A52" s="327"/>
      <c r="B52" s="315"/>
      <c r="C52" s="321"/>
      <c r="D52" s="93" t="s">
        <v>34</v>
      </c>
      <c r="E52" s="207">
        <v>0.01</v>
      </c>
      <c r="F52" s="207">
        <v>0.01</v>
      </c>
      <c r="G52" s="86">
        <v>75</v>
      </c>
      <c r="H52" s="150">
        <f t="shared" si="3"/>
        <v>0.75</v>
      </c>
      <c r="I52" s="151">
        <v>0.2</v>
      </c>
      <c r="J52" s="151">
        <v>0</v>
      </c>
      <c r="K52" s="152">
        <v>14</v>
      </c>
      <c r="L52" s="151">
        <v>56</v>
      </c>
      <c r="M52" s="149" t="s">
        <v>56</v>
      </c>
      <c r="N52" s="79"/>
    </row>
    <row r="53" spans="1:14" ht="12" customHeight="1" x14ac:dyDescent="0.3">
      <c r="A53" s="327"/>
      <c r="B53" s="315"/>
      <c r="C53" s="321"/>
      <c r="D53" s="96"/>
      <c r="E53" s="49"/>
      <c r="F53" s="49"/>
      <c r="G53" s="97"/>
      <c r="H53" s="306"/>
      <c r="I53" s="151"/>
      <c r="J53" s="151"/>
      <c r="K53" s="152"/>
      <c r="L53" s="151"/>
      <c r="M53" s="149"/>
      <c r="N53" s="79"/>
    </row>
    <row r="54" spans="1:14" ht="15" thickBot="1" x14ac:dyDescent="0.35">
      <c r="A54" s="324"/>
      <c r="B54" s="325"/>
      <c r="C54" s="341"/>
      <c r="D54" s="118" t="s">
        <v>86</v>
      </c>
      <c r="E54" s="119"/>
      <c r="F54" s="119"/>
      <c r="G54" s="120"/>
      <c r="H54" s="153">
        <f t="shared" si="3"/>
        <v>0</v>
      </c>
      <c r="I54" s="154">
        <f>SUM(I44:I53)</f>
        <v>19.515999999999998</v>
      </c>
      <c r="J54" s="154">
        <f>SUM(J44:J53)</f>
        <v>23</v>
      </c>
      <c r="K54" s="133">
        <f>SUM(K44:K53)</f>
        <v>40.956000000000003</v>
      </c>
      <c r="L54" s="154">
        <f>SUM(L44:L53)</f>
        <v>458.40000000000003</v>
      </c>
      <c r="M54" s="133"/>
      <c r="N54" s="18"/>
    </row>
    <row r="55" spans="1:14" x14ac:dyDescent="0.3">
      <c r="A55" s="205"/>
      <c r="B55" s="7"/>
      <c r="C55" s="7"/>
      <c r="D55" s="155"/>
      <c r="E55" s="7"/>
      <c r="F55" s="7"/>
      <c r="G55" s="22"/>
      <c r="H55" s="22"/>
      <c r="I55" s="156"/>
      <c r="J55" s="156"/>
      <c r="K55" s="156"/>
      <c r="L55" s="156"/>
      <c r="M55" s="156"/>
      <c r="N55" s="290"/>
    </row>
    <row r="56" spans="1:14" x14ac:dyDescent="0.3">
      <c r="A56" s="34"/>
      <c r="B56" s="33"/>
      <c r="C56" s="34"/>
      <c r="D56" s="230" t="s">
        <v>86</v>
      </c>
      <c r="E56" s="33"/>
      <c r="F56" s="33"/>
      <c r="G56" s="231"/>
      <c r="H56" s="232">
        <f>SUM(H44:H55)</f>
        <v>24.64</v>
      </c>
      <c r="I56" s="36"/>
      <c r="J56" s="36"/>
      <c r="K56" s="36"/>
      <c r="L56" s="36"/>
      <c r="M56" s="9"/>
      <c r="N56" s="9"/>
    </row>
    <row r="57" spans="1:14" ht="15" customHeight="1" x14ac:dyDescent="0.3"/>
    <row r="58" spans="1:14" ht="15" customHeight="1" x14ac:dyDescent="0.3">
      <c r="A58" s="337" t="s">
        <v>27</v>
      </c>
      <c r="B58" s="338"/>
      <c r="C58" s="338"/>
      <c r="D58" s="338"/>
      <c r="E58" s="338"/>
      <c r="F58" s="338"/>
      <c r="G58" s="338"/>
      <c r="H58" s="338"/>
      <c r="I58" s="338"/>
      <c r="J58" s="338"/>
      <c r="K58" s="338"/>
      <c r="L58" s="338"/>
      <c r="M58" s="338"/>
      <c r="N58" s="339"/>
    </row>
    <row r="59" spans="1:14" ht="26.4" x14ac:dyDescent="0.3">
      <c r="A59" s="209" t="s">
        <v>0</v>
      </c>
      <c r="B59" s="207"/>
      <c r="C59" s="207" t="s">
        <v>1</v>
      </c>
      <c r="D59" s="93" t="s">
        <v>2</v>
      </c>
      <c r="E59" s="207" t="s">
        <v>3</v>
      </c>
      <c r="F59" s="207" t="s">
        <v>4</v>
      </c>
      <c r="G59" s="86" t="s">
        <v>5</v>
      </c>
      <c r="H59" s="207" t="s">
        <v>6</v>
      </c>
      <c r="I59" s="207" t="s">
        <v>7</v>
      </c>
      <c r="J59" s="95" t="s">
        <v>8</v>
      </c>
      <c r="K59" s="207" t="s">
        <v>9</v>
      </c>
      <c r="L59" s="207" t="s">
        <v>10</v>
      </c>
      <c r="M59" s="207" t="s">
        <v>11</v>
      </c>
      <c r="N59" s="208" t="s">
        <v>12</v>
      </c>
    </row>
    <row r="60" spans="1:14" ht="15" thickBot="1" x14ac:dyDescent="0.35">
      <c r="A60" s="288"/>
      <c r="B60" s="49" t="s">
        <v>13</v>
      </c>
      <c r="C60" s="49" t="s">
        <v>14</v>
      </c>
      <c r="D60" s="96"/>
      <c r="E60" s="49" t="s">
        <v>14</v>
      </c>
      <c r="F60" s="49" t="s">
        <v>14</v>
      </c>
      <c r="G60" s="97" t="s">
        <v>15</v>
      </c>
      <c r="H60" s="49" t="s">
        <v>16</v>
      </c>
      <c r="I60" s="49" t="s">
        <v>14</v>
      </c>
      <c r="J60" s="49" t="s">
        <v>14</v>
      </c>
      <c r="K60" s="49" t="s">
        <v>14</v>
      </c>
      <c r="L60" s="49" t="s">
        <v>14</v>
      </c>
      <c r="M60" s="49"/>
      <c r="N60" s="98"/>
    </row>
    <row r="61" spans="1:14" x14ac:dyDescent="0.3">
      <c r="A61" s="318">
        <v>1</v>
      </c>
      <c r="B61" s="314" t="s">
        <v>121</v>
      </c>
      <c r="C61" s="316">
        <v>150</v>
      </c>
      <c r="D61" s="99" t="s">
        <v>59</v>
      </c>
      <c r="E61" s="202">
        <v>0.06</v>
      </c>
      <c r="F61" s="100">
        <v>0.06</v>
      </c>
      <c r="G61" s="101">
        <v>80</v>
      </c>
      <c r="H61" s="102">
        <f>E61*G61</f>
        <v>4.8</v>
      </c>
      <c r="I61" s="103"/>
      <c r="J61" s="104"/>
      <c r="K61" s="105"/>
      <c r="L61" s="104"/>
      <c r="M61" s="106"/>
      <c r="N61" s="79"/>
    </row>
    <row r="62" spans="1:14" x14ac:dyDescent="0.3">
      <c r="A62" s="319"/>
      <c r="B62" s="315"/>
      <c r="C62" s="317"/>
      <c r="D62" s="83" t="s">
        <v>19</v>
      </c>
      <c r="E62" s="289">
        <v>0.05</v>
      </c>
      <c r="F62" s="82">
        <v>0.05</v>
      </c>
      <c r="G62" s="107">
        <v>88</v>
      </c>
      <c r="H62" s="109">
        <f>E62*G62</f>
        <v>4.4000000000000004</v>
      </c>
      <c r="I62" s="108"/>
      <c r="J62" s="79"/>
      <c r="K62" s="80"/>
      <c r="L62" s="79"/>
      <c r="M62" s="7"/>
      <c r="N62" s="79"/>
    </row>
    <row r="63" spans="1:14" ht="26.4" x14ac:dyDescent="0.3">
      <c r="A63" s="319"/>
      <c r="B63" s="315"/>
      <c r="C63" s="317"/>
      <c r="D63" s="83" t="s">
        <v>46</v>
      </c>
      <c r="E63" s="289">
        <v>0.01</v>
      </c>
      <c r="F63" s="82">
        <v>0.01</v>
      </c>
      <c r="G63" s="107">
        <v>805</v>
      </c>
      <c r="H63" s="84">
        <f t="shared" ref="H63:H67" si="4">E63*G63</f>
        <v>8.0500000000000007</v>
      </c>
      <c r="I63" s="108">
        <v>6.3</v>
      </c>
      <c r="J63" s="79">
        <v>6</v>
      </c>
      <c r="K63" s="80">
        <v>33</v>
      </c>
      <c r="L63" s="79">
        <v>210</v>
      </c>
      <c r="M63" s="7" t="s">
        <v>71</v>
      </c>
      <c r="N63" s="79"/>
    </row>
    <row r="64" spans="1:14" ht="25.5" customHeight="1" thickBot="1" x14ac:dyDescent="0.35">
      <c r="A64" s="319"/>
      <c r="B64" s="325"/>
      <c r="C64" s="326"/>
      <c r="D64" s="87" t="s">
        <v>80</v>
      </c>
      <c r="E64" s="88">
        <v>2E-3</v>
      </c>
      <c r="F64" s="89">
        <v>2E-3</v>
      </c>
      <c r="G64" s="110">
        <v>18</v>
      </c>
      <c r="H64" s="84">
        <f t="shared" si="4"/>
        <v>3.6000000000000004E-2</v>
      </c>
      <c r="I64" s="108"/>
      <c r="J64" s="79"/>
      <c r="K64" s="80"/>
      <c r="L64" s="79"/>
      <c r="M64" s="7"/>
      <c r="N64" s="79"/>
    </row>
    <row r="65" spans="1:14" x14ac:dyDescent="0.3">
      <c r="A65" s="323">
        <v>2</v>
      </c>
      <c r="B65" s="315" t="s">
        <v>116</v>
      </c>
      <c r="C65" s="329">
        <v>60</v>
      </c>
      <c r="D65" s="170" t="s">
        <v>24</v>
      </c>
      <c r="E65" s="211">
        <v>0.06</v>
      </c>
      <c r="F65" s="211">
        <v>0.06</v>
      </c>
      <c r="G65" s="171">
        <v>58</v>
      </c>
      <c r="H65" s="142">
        <f t="shared" si="4"/>
        <v>3.48</v>
      </c>
      <c r="I65" s="208">
        <v>6.42</v>
      </c>
      <c r="J65" s="82">
        <v>2.7</v>
      </c>
      <c r="K65" s="296">
        <v>26.1</v>
      </c>
      <c r="L65" s="82">
        <v>164.4</v>
      </c>
      <c r="M65" s="213" t="s">
        <v>36</v>
      </c>
      <c r="N65" s="104"/>
    </row>
    <row r="66" spans="1:14" x14ac:dyDescent="0.3">
      <c r="A66" s="327"/>
      <c r="B66" s="315"/>
      <c r="C66" s="329"/>
      <c r="D66" s="172"/>
      <c r="E66" s="207"/>
      <c r="F66" s="207"/>
      <c r="G66" s="85"/>
      <c r="H66" s="107"/>
      <c r="I66" s="122"/>
      <c r="J66" s="123"/>
      <c r="K66" s="124"/>
      <c r="L66" s="123"/>
      <c r="M66" s="125" t="s">
        <v>56</v>
      </c>
      <c r="N66" s="206"/>
    </row>
    <row r="67" spans="1:14" ht="15" thickBot="1" x14ac:dyDescent="0.35">
      <c r="A67" s="327"/>
      <c r="B67" s="325"/>
      <c r="C67" s="330"/>
      <c r="D67" s="173"/>
      <c r="E67" s="119"/>
      <c r="F67" s="119"/>
      <c r="G67" s="121"/>
      <c r="H67" s="92">
        <f t="shared" si="4"/>
        <v>0</v>
      </c>
      <c r="I67" s="133"/>
      <c r="J67" s="154"/>
      <c r="K67" s="133"/>
      <c r="L67" s="154"/>
      <c r="M67" s="133"/>
      <c r="N67" s="79"/>
    </row>
    <row r="68" spans="1:14" ht="15.75" customHeight="1" x14ac:dyDescent="0.3">
      <c r="A68" s="323">
        <v>3</v>
      </c>
      <c r="B68" s="315" t="s">
        <v>43</v>
      </c>
      <c r="C68" s="329" t="s">
        <v>25</v>
      </c>
      <c r="D68" s="170" t="s">
        <v>42</v>
      </c>
      <c r="E68" s="211">
        <v>1E-3</v>
      </c>
      <c r="F68" s="211">
        <v>1E-3</v>
      </c>
      <c r="G68" s="171">
        <v>750</v>
      </c>
      <c r="H68" s="142">
        <f t="shared" ref="H68:H69" si="5">E68*G68</f>
        <v>0.75</v>
      </c>
      <c r="I68" s="117"/>
      <c r="J68" s="116"/>
      <c r="K68" s="117"/>
      <c r="L68" s="116"/>
      <c r="M68" s="117"/>
      <c r="N68" s="79"/>
    </row>
    <row r="69" spans="1:14" x14ac:dyDescent="0.3">
      <c r="A69" s="327"/>
      <c r="B69" s="315"/>
      <c r="C69" s="329"/>
      <c r="D69" s="172" t="s">
        <v>34</v>
      </c>
      <c r="E69" s="207">
        <v>1.2E-2</v>
      </c>
      <c r="F69" s="207">
        <v>1.2E-2</v>
      </c>
      <c r="G69" s="85">
        <v>75</v>
      </c>
      <c r="H69" s="107">
        <f t="shared" si="5"/>
        <v>0.9</v>
      </c>
      <c r="I69" s="122">
        <v>0.2</v>
      </c>
      <c r="J69" s="123">
        <v>0</v>
      </c>
      <c r="K69" s="124">
        <v>14</v>
      </c>
      <c r="L69" s="123">
        <v>56</v>
      </c>
      <c r="M69" s="125" t="s">
        <v>56</v>
      </c>
      <c r="N69" s="79"/>
    </row>
    <row r="70" spans="1:14" ht="15" thickBot="1" x14ac:dyDescent="0.35">
      <c r="A70" s="327"/>
      <c r="B70" s="315"/>
      <c r="C70" s="329"/>
      <c r="D70" s="301"/>
      <c r="E70" s="49"/>
      <c r="F70" s="49"/>
      <c r="G70" s="302"/>
      <c r="H70" s="110"/>
      <c r="I70" s="152"/>
      <c r="J70" s="151"/>
      <c r="K70" s="152"/>
      <c r="L70" s="151"/>
      <c r="M70" s="149"/>
      <c r="N70" s="79"/>
    </row>
    <row r="71" spans="1:14" ht="15" thickBot="1" x14ac:dyDescent="0.35">
      <c r="A71" s="324"/>
      <c r="B71" s="325"/>
      <c r="C71" s="330"/>
      <c r="D71" s="304" t="s">
        <v>86</v>
      </c>
      <c r="E71" s="305"/>
      <c r="F71" s="305"/>
      <c r="G71" s="253"/>
      <c r="H71" s="216"/>
      <c r="I71" s="254">
        <f>SUM(I61:I70)</f>
        <v>12.919999999999998</v>
      </c>
      <c r="J71" s="254">
        <f>SUM(J61:J70)</f>
        <v>8.6999999999999993</v>
      </c>
      <c r="K71" s="303">
        <f>SUM(K61:K70)</f>
        <v>73.099999999999994</v>
      </c>
      <c r="L71" s="254">
        <f>SUM(L61:L70)</f>
        <v>430.4</v>
      </c>
      <c r="M71" s="303"/>
      <c r="N71" s="145"/>
    </row>
    <row r="72" spans="1:14" x14ac:dyDescent="0.3">
      <c r="A72" s="205"/>
      <c r="B72" s="7"/>
      <c r="C72" s="7"/>
      <c r="D72" s="155"/>
      <c r="E72" s="7"/>
      <c r="F72" s="7"/>
      <c r="G72" s="22"/>
      <c r="H72" s="22"/>
      <c r="I72" s="156"/>
      <c r="J72" s="156"/>
      <c r="K72" s="156"/>
      <c r="L72" s="156"/>
      <c r="M72" s="156"/>
      <c r="N72" s="7"/>
    </row>
    <row r="73" spans="1:14" x14ac:dyDescent="0.3">
      <c r="A73" s="205"/>
      <c r="B73" s="7"/>
      <c r="C73" s="7"/>
      <c r="D73" s="155" t="s">
        <v>86</v>
      </c>
      <c r="E73" s="7"/>
      <c r="F73" s="7"/>
      <c r="G73" s="22"/>
      <c r="H73" s="22">
        <f>SUM(H61:H72)</f>
        <v>22.416</v>
      </c>
      <c r="I73" s="156"/>
      <c r="J73" s="156"/>
      <c r="K73" s="156"/>
      <c r="L73" s="156"/>
      <c r="M73" s="156"/>
      <c r="N73" s="7"/>
    </row>
    <row r="74" spans="1:14" x14ac:dyDescent="0.3">
      <c r="A74" s="205"/>
      <c r="B74" s="205"/>
      <c r="C74" s="205"/>
      <c r="D74" s="155"/>
      <c r="E74" s="7"/>
      <c r="F74" s="7"/>
      <c r="G74" s="22"/>
      <c r="H74" s="22"/>
      <c r="I74" s="23"/>
      <c r="J74" s="23"/>
      <c r="K74" s="23"/>
      <c r="L74" s="23"/>
      <c r="M74" s="23"/>
      <c r="N74" s="205"/>
    </row>
    <row r="75" spans="1:14" x14ac:dyDescent="0.3">
      <c r="A75" s="205"/>
      <c r="B75" s="205"/>
      <c r="C75" s="205"/>
      <c r="D75" s="155"/>
      <c r="E75" s="7"/>
      <c r="F75" s="7"/>
      <c r="G75" s="22"/>
      <c r="H75" s="22"/>
      <c r="I75" s="23"/>
      <c r="J75" s="23"/>
      <c r="K75" s="23"/>
      <c r="L75" s="23"/>
      <c r="M75" s="23"/>
      <c r="N75" s="205"/>
    </row>
    <row r="76" spans="1:14" x14ac:dyDescent="0.3">
      <c r="A76" s="205"/>
      <c r="B76" s="205"/>
      <c r="C76" s="205"/>
      <c r="D76" s="155"/>
      <c r="E76" s="7"/>
      <c r="F76" s="7"/>
      <c r="G76" s="22"/>
      <c r="H76" s="22"/>
      <c r="I76" s="23"/>
      <c r="J76" s="23"/>
      <c r="K76" s="23"/>
      <c r="L76" s="23"/>
      <c r="M76" s="23"/>
      <c r="N76" s="205"/>
    </row>
    <row r="77" spans="1:14" x14ac:dyDescent="0.3">
      <c r="A77" s="205"/>
      <c r="B77" s="205"/>
      <c r="C77" s="205"/>
      <c r="D77" s="155"/>
      <c r="E77" s="7"/>
      <c r="F77" s="7"/>
      <c r="G77" s="22"/>
      <c r="H77" s="22"/>
      <c r="I77" s="23"/>
      <c r="J77" s="23"/>
      <c r="K77" s="23"/>
      <c r="L77" s="23"/>
      <c r="M77" s="23"/>
      <c r="N77" s="205"/>
    </row>
    <row r="78" spans="1:14" ht="16.5" customHeight="1" x14ac:dyDescent="0.3"/>
    <row r="79" spans="1:14" ht="19.5" customHeight="1" x14ac:dyDescent="0.3">
      <c r="A79" s="337" t="s">
        <v>28</v>
      </c>
      <c r="B79" s="338"/>
      <c r="C79" s="338"/>
      <c r="D79" s="338"/>
      <c r="E79" s="338"/>
      <c r="F79" s="338"/>
      <c r="G79" s="338"/>
      <c r="H79" s="338"/>
      <c r="I79" s="338"/>
      <c r="J79" s="338"/>
      <c r="K79" s="338"/>
      <c r="L79" s="338"/>
      <c r="M79" s="338"/>
      <c r="N79" s="339"/>
    </row>
    <row r="80" spans="1:14" ht="19.5" customHeight="1" x14ac:dyDescent="0.3">
      <c r="A80" s="209" t="s">
        <v>0</v>
      </c>
      <c r="B80" s="207"/>
      <c r="C80" s="207" t="s">
        <v>1</v>
      </c>
      <c r="D80" s="93" t="s">
        <v>2</v>
      </c>
      <c r="E80" s="207" t="s">
        <v>3</v>
      </c>
      <c r="F80" s="207" t="s">
        <v>4</v>
      </c>
      <c r="G80" s="86" t="s">
        <v>5</v>
      </c>
      <c r="H80" s="207" t="s">
        <v>6</v>
      </c>
      <c r="I80" s="207" t="s">
        <v>7</v>
      </c>
      <c r="J80" s="95" t="s">
        <v>8</v>
      </c>
      <c r="K80" s="207" t="s">
        <v>9</v>
      </c>
      <c r="L80" s="207" t="s">
        <v>10</v>
      </c>
      <c r="M80" s="207" t="s">
        <v>11</v>
      </c>
      <c r="N80" s="208" t="s">
        <v>12</v>
      </c>
    </row>
    <row r="81" spans="1:14" ht="19.5" customHeight="1" thickBot="1" x14ac:dyDescent="0.35">
      <c r="A81" s="288"/>
      <c r="B81" s="49" t="s">
        <v>13</v>
      </c>
      <c r="C81" s="207" t="s">
        <v>14</v>
      </c>
      <c r="D81" s="96"/>
      <c r="E81" s="49" t="s">
        <v>14</v>
      </c>
      <c r="F81" s="49" t="s">
        <v>14</v>
      </c>
      <c r="G81" s="97" t="s">
        <v>15</v>
      </c>
      <c r="H81" s="49" t="s">
        <v>16</v>
      </c>
      <c r="I81" s="49" t="s">
        <v>14</v>
      </c>
      <c r="J81" s="49" t="s">
        <v>14</v>
      </c>
      <c r="K81" s="49" t="s">
        <v>14</v>
      </c>
      <c r="L81" s="49" t="s">
        <v>14</v>
      </c>
      <c r="M81" s="49"/>
      <c r="N81" s="98"/>
    </row>
    <row r="82" spans="1:14" ht="15.9" customHeight="1" x14ac:dyDescent="0.3">
      <c r="A82" s="340">
        <v>1</v>
      </c>
      <c r="B82" s="320" t="s">
        <v>69</v>
      </c>
      <c r="C82" s="322" t="s">
        <v>53</v>
      </c>
      <c r="D82" s="99" t="s">
        <v>52</v>
      </c>
      <c r="E82" s="202">
        <v>0.04</v>
      </c>
      <c r="F82" s="100">
        <v>0.04</v>
      </c>
      <c r="G82" s="101">
        <v>65</v>
      </c>
      <c r="H82" s="142">
        <f>E82*G82</f>
        <v>2.6</v>
      </c>
      <c r="I82" s="103"/>
      <c r="J82" s="104"/>
      <c r="K82" s="105"/>
      <c r="L82" s="104"/>
      <c r="M82" s="106"/>
      <c r="N82" s="79" t="s">
        <v>17</v>
      </c>
    </row>
    <row r="83" spans="1:14" ht="15.9" customHeight="1" x14ac:dyDescent="0.3">
      <c r="A83" s="332"/>
      <c r="B83" s="321"/>
      <c r="C83" s="317"/>
      <c r="D83" s="74" t="s">
        <v>19</v>
      </c>
      <c r="E83" s="75">
        <v>0.05</v>
      </c>
      <c r="F83" s="75">
        <v>0.05</v>
      </c>
      <c r="G83" s="176">
        <v>88</v>
      </c>
      <c r="H83" s="109">
        <f>E83*G83</f>
        <v>4.4000000000000004</v>
      </c>
      <c r="I83" s="108">
        <v>7</v>
      </c>
      <c r="J83" s="79">
        <v>12.2</v>
      </c>
      <c r="K83" s="80">
        <v>37</v>
      </c>
      <c r="L83" s="79">
        <v>288</v>
      </c>
      <c r="M83" s="7" t="s">
        <v>71</v>
      </c>
      <c r="N83" s="79"/>
    </row>
    <row r="84" spans="1:14" ht="15.9" customHeight="1" x14ac:dyDescent="0.3">
      <c r="A84" s="332"/>
      <c r="B84" s="321"/>
      <c r="C84" s="317"/>
      <c r="D84" s="83" t="s">
        <v>34</v>
      </c>
      <c r="E84" s="289">
        <v>0.01</v>
      </c>
      <c r="F84" s="289">
        <v>0.01</v>
      </c>
      <c r="G84" s="107">
        <v>75</v>
      </c>
      <c r="H84" s="86">
        <f t="shared" ref="H84:H87" si="6">E84*G84</f>
        <v>0.75</v>
      </c>
      <c r="I84" s="108"/>
      <c r="J84" s="79"/>
      <c r="K84" s="80"/>
      <c r="L84" s="79"/>
      <c r="M84" s="7"/>
      <c r="N84" s="79"/>
    </row>
    <row r="85" spans="1:14" ht="15.9" customHeight="1" x14ac:dyDescent="0.3">
      <c r="A85" s="332"/>
      <c r="B85" s="321"/>
      <c r="C85" s="317"/>
      <c r="D85" s="83" t="s">
        <v>46</v>
      </c>
      <c r="E85" s="289">
        <v>3.0000000000000001E-3</v>
      </c>
      <c r="F85" s="289">
        <v>3.0000000000000001E-3</v>
      </c>
      <c r="G85" s="107">
        <v>805</v>
      </c>
      <c r="H85" s="84">
        <f t="shared" si="6"/>
        <v>2.415</v>
      </c>
      <c r="I85" s="108"/>
      <c r="J85" s="79"/>
      <c r="K85" s="80"/>
      <c r="L85" s="79"/>
      <c r="M85" s="7"/>
      <c r="N85" s="79"/>
    </row>
    <row r="86" spans="1:14" ht="15.9" customHeight="1" thickBot="1" x14ac:dyDescent="0.35">
      <c r="A86" s="332"/>
      <c r="B86" s="321"/>
      <c r="C86" s="317"/>
      <c r="D86" s="87" t="s">
        <v>45</v>
      </c>
      <c r="E86" s="88">
        <v>1E-3</v>
      </c>
      <c r="F86" s="88">
        <v>1E-3</v>
      </c>
      <c r="G86" s="110">
        <v>18</v>
      </c>
      <c r="H86" s="109">
        <f t="shared" si="6"/>
        <v>1.8000000000000002E-2</v>
      </c>
      <c r="I86" s="108"/>
      <c r="J86" s="79"/>
      <c r="K86" s="80"/>
      <c r="L86" s="79"/>
      <c r="M86" s="7"/>
      <c r="N86" s="79"/>
    </row>
    <row r="87" spans="1:14" ht="15.9" customHeight="1" thickBot="1" x14ac:dyDescent="0.35">
      <c r="A87" s="323">
        <v>2</v>
      </c>
      <c r="B87" s="314" t="s">
        <v>122</v>
      </c>
      <c r="C87" s="316">
        <v>40</v>
      </c>
      <c r="D87" s="99" t="s">
        <v>24</v>
      </c>
      <c r="E87" s="202">
        <v>0.04</v>
      </c>
      <c r="F87" s="100">
        <v>0.04</v>
      </c>
      <c r="G87" s="142">
        <v>58</v>
      </c>
      <c r="H87" s="142">
        <f t="shared" si="6"/>
        <v>2.3199999999999998</v>
      </c>
      <c r="I87" s="104">
        <v>3.56</v>
      </c>
      <c r="J87" s="104">
        <v>1.32</v>
      </c>
      <c r="K87" s="105">
        <v>18.7</v>
      </c>
      <c r="L87" s="104">
        <v>106.4</v>
      </c>
      <c r="M87" s="106" t="s">
        <v>36</v>
      </c>
      <c r="N87" s="18"/>
    </row>
    <row r="88" spans="1:14" ht="15.9" customHeight="1" thickBot="1" x14ac:dyDescent="0.35">
      <c r="A88" s="327"/>
      <c r="B88" s="315"/>
      <c r="C88" s="317"/>
      <c r="D88" s="163"/>
      <c r="E88" s="199"/>
      <c r="F88" s="18"/>
      <c r="G88" s="164"/>
      <c r="H88" s="164"/>
      <c r="I88" s="19"/>
      <c r="J88" s="79"/>
      <c r="K88" s="80"/>
      <c r="L88" s="79"/>
      <c r="M88" s="7"/>
      <c r="N88" s="79"/>
    </row>
    <row r="89" spans="1:14" ht="15.9" customHeight="1" x14ac:dyDescent="0.3">
      <c r="A89" s="323">
        <v>3</v>
      </c>
      <c r="B89" s="314" t="s">
        <v>43</v>
      </c>
      <c r="C89" s="328" t="s">
        <v>25</v>
      </c>
      <c r="D89" s="170" t="s">
        <v>42</v>
      </c>
      <c r="E89" s="211">
        <v>1E-3</v>
      </c>
      <c r="F89" s="211">
        <v>1E-3</v>
      </c>
      <c r="G89" s="171">
        <v>750</v>
      </c>
      <c r="H89" s="77">
        <f>E89*G89</f>
        <v>0.75</v>
      </c>
      <c r="I89" s="149"/>
      <c r="J89" s="116"/>
      <c r="K89" s="117"/>
      <c r="L89" s="116"/>
      <c r="M89" s="117"/>
      <c r="N89" s="104"/>
    </row>
    <row r="90" spans="1:14" ht="15.9" customHeight="1" x14ac:dyDescent="0.3">
      <c r="A90" s="327"/>
      <c r="B90" s="315"/>
      <c r="C90" s="329"/>
      <c r="D90" s="172" t="s">
        <v>34</v>
      </c>
      <c r="E90" s="207">
        <v>1.2E-2</v>
      </c>
      <c r="F90" s="207">
        <v>1.2E-2</v>
      </c>
      <c r="G90" s="85">
        <v>75</v>
      </c>
      <c r="H90" s="112">
        <f t="shared" ref="H90" si="7">E90*G90</f>
        <v>0.9</v>
      </c>
      <c r="I90" s="122">
        <v>0.4</v>
      </c>
      <c r="J90" s="123">
        <v>0.2</v>
      </c>
      <c r="K90" s="124">
        <v>21.6</v>
      </c>
      <c r="L90" s="123">
        <v>83.4</v>
      </c>
      <c r="M90" s="125" t="s">
        <v>56</v>
      </c>
      <c r="N90" s="206"/>
    </row>
    <row r="91" spans="1:14" ht="15.9" customHeight="1" thickBot="1" x14ac:dyDescent="0.35">
      <c r="A91" s="324"/>
      <c r="B91" s="325"/>
      <c r="C91" s="330"/>
      <c r="D91" s="173" t="s">
        <v>86</v>
      </c>
      <c r="E91" s="119"/>
      <c r="F91" s="119"/>
      <c r="G91" s="121"/>
      <c r="H91" s="92">
        <f>H82+H83+H84+H85+H86+H87+H88+H89+H90</f>
        <v>14.153</v>
      </c>
      <c r="I91" s="133"/>
      <c r="J91" s="154"/>
      <c r="K91" s="133"/>
      <c r="L91" s="154"/>
      <c r="M91" s="133"/>
      <c r="N91" s="18"/>
    </row>
    <row r="92" spans="1:14" ht="15.9" customHeight="1" thickBot="1" x14ac:dyDescent="0.35">
      <c r="A92" s="30"/>
      <c r="B92" s="31" t="s">
        <v>23</v>
      </c>
      <c r="C92" s="31"/>
      <c r="D92" s="134"/>
      <c r="E92" s="135"/>
      <c r="F92" s="135"/>
      <c r="G92" s="136"/>
      <c r="H92" s="269">
        <f>SUM(H82:H91)</f>
        <v>28.306000000000001</v>
      </c>
      <c r="I92" s="138">
        <f>SUM(I82:I91)</f>
        <v>10.96</v>
      </c>
      <c r="J92" s="179">
        <f>SUM(J82:J91)</f>
        <v>13.719999999999999</v>
      </c>
      <c r="K92" s="180">
        <f>SUM(K82:K91)</f>
        <v>77.300000000000011</v>
      </c>
      <c r="L92" s="139">
        <f>SUM(L82:L91)</f>
        <v>477.79999999999995</v>
      </c>
      <c r="M92" s="138"/>
      <c r="N92" s="141"/>
    </row>
    <row r="93" spans="1:14" x14ac:dyDescent="0.3">
      <c r="E93" s="57"/>
      <c r="F93" s="57"/>
      <c r="G93" s="57"/>
      <c r="H93" s="181"/>
      <c r="I93" s="300"/>
      <c r="J93" s="57"/>
      <c r="K93" s="57"/>
      <c r="L93" s="52"/>
    </row>
    <row r="95" spans="1:14" x14ac:dyDescent="0.3">
      <c r="E95" s="57"/>
      <c r="F95" s="57"/>
      <c r="G95" s="57"/>
      <c r="H95" s="181"/>
      <c r="I95" s="300"/>
      <c r="J95" s="57"/>
      <c r="K95" s="57"/>
      <c r="L95" s="57"/>
    </row>
    <row r="96" spans="1:14" x14ac:dyDescent="0.3">
      <c r="E96" s="57" t="s">
        <v>86</v>
      </c>
      <c r="F96" s="57"/>
      <c r="G96" s="181">
        <f>H92+H73+H56+H34+H16+H17</f>
        <v>124.991</v>
      </c>
      <c r="H96" s="285">
        <f>G96/5</f>
        <v>24.998200000000001</v>
      </c>
      <c r="I96" s="57">
        <f>I92+I71+I54+I32+I14</f>
        <v>64.905999999999992</v>
      </c>
      <c r="J96" s="57">
        <f>J92+J71+J54+J32+J14</f>
        <v>67.98</v>
      </c>
      <c r="K96" s="57">
        <f>K92+K71+K54+K32+K14</f>
        <v>287.55600000000004</v>
      </c>
      <c r="L96" s="57">
        <f>L92+L71+L54+L32+L14</f>
        <v>2060.65</v>
      </c>
    </row>
    <row r="97" spans="8:8" x14ac:dyDescent="0.3">
      <c r="H97" s="313" t="s">
        <v>125</v>
      </c>
    </row>
  </sheetData>
  <mergeCells count="51">
    <mergeCell ref="A9:A10"/>
    <mergeCell ref="B9:B10"/>
    <mergeCell ref="C9:C10"/>
    <mergeCell ref="A2:N2"/>
    <mergeCell ref="A3:N3"/>
    <mergeCell ref="A5:A8"/>
    <mergeCell ref="B5:B8"/>
    <mergeCell ref="C5:C8"/>
    <mergeCell ref="A20:N20"/>
    <mergeCell ref="A23:A26"/>
    <mergeCell ref="B23:B26"/>
    <mergeCell ref="C23:C26"/>
    <mergeCell ref="A11:A14"/>
    <mergeCell ref="B11:B14"/>
    <mergeCell ref="C11:C14"/>
    <mergeCell ref="A41:N41"/>
    <mergeCell ref="A44:A47"/>
    <mergeCell ref="B44:B47"/>
    <mergeCell ref="C44:C47"/>
    <mergeCell ref="A27:A28"/>
    <mergeCell ref="B27:B28"/>
    <mergeCell ref="C27:C28"/>
    <mergeCell ref="A29:A32"/>
    <mergeCell ref="B29:B32"/>
    <mergeCell ref="C29:C32"/>
    <mergeCell ref="A58:N58"/>
    <mergeCell ref="A61:A64"/>
    <mergeCell ref="B61:B64"/>
    <mergeCell ref="C61:C64"/>
    <mergeCell ref="A48:A50"/>
    <mergeCell ref="B48:B50"/>
    <mergeCell ref="C48:C50"/>
    <mergeCell ref="A51:A54"/>
    <mergeCell ref="B51:B54"/>
    <mergeCell ref="C51:C54"/>
    <mergeCell ref="A65:A67"/>
    <mergeCell ref="B65:B67"/>
    <mergeCell ref="C65:C67"/>
    <mergeCell ref="A68:A71"/>
    <mergeCell ref="B68:B71"/>
    <mergeCell ref="C68:C71"/>
    <mergeCell ref="A89:A91"/>
    <mergeCell ref="B89:B91"/>
    <mergeCell ref="C89:C91"/>
    <mergeCell ref="A79:N79"/>
    <mergeCell ref="A82:A86"/>
    <mergeCell ref="B82:B86"/>
    <mergeCell ref="C82:C86"/>
    <mergeCell ref="A87:A88"/>
    <mergeCell ref="B87:B88"/>
    <mergeCell ref="C87:C88"/>
  </mergeCells>
  <pageMargins left="3.937007874015748E-2" right="0.19685039370078741" top="0.35433070866141736" bottom="0.35433070866141736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06"/>
  <sheetViews>
    <sheetView showWhiteSpace="0" view="pageLayout" zoomScaleNormal="91" workbookViewId="0">
      <selection activeCell="H111" sqref="H111"/>
    </sheetView>
  </sheetViews>
  <sheetFormatPr defaultRowHeight="14.4" x14ac:dyDescent="0.3"/>
  <cols>
    <col min="1" max="1" width="4.88671875" style="1" customWidth="1"/>
    <col min="2" max="2" width="16" style="1" customWidth="1"/>
    <col min="3" max="3" width="10.109375" style="1" customWidth="1"/>
    <col min="4" max="4" width="13.6640625" style="5" customWidth="1"/>
    <col min="5" max="5" width="8.88671875" style="1" customWidth="1"/>
    <col min="6" max="6" width="8.33203125" style="1" customWidth="1"/>
    <col min="7" max="7" width="10" style="3" customWidth="1"/>
    <col min="8" max="8" width="9.109375" style="1"/>
    <col min="9" max="10" width="8.44140625" customWidth="1"/>
    <col min="11" max="11" width="8.33203125" customWidth="1"/>
    <col min="12" max="12" width="8" customWidth="1"/>
    <col min="14" max="14" width="12.109375" customWidth="1"/>
  </cols>
  <sheetData>
    <row r="3" spans="1:14" ht="5.25" customHeight="1" thickBot="1" x14ac:dyDescent="0.35"/>
    <row r="4" spans="1:14" ht="27.75" customHeight="1" x14ac:dyDescent="0.3">
      <c r="A4" s="334" t="s">
        <v>117</v>
      </c>
      <c r="B4" s="335"/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6"/>
    </row>
    <row r="5" spans="1:14" ht="15" customHeight="1" x14ac:dyDescent="0.3">
      <c r="A5" s="337" t="s">
        <v>29</v>
      </c>
      <c r="B5" s="338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9"/>
    </row>
    <row r="6" spans="1:14" ht="54" customHeight="1" x14ac:dyDescent="0.3">
      <c r="A6" s="209" t="s">
        <v>0</v>
      </c>
      <c r="B6" s="207"/>
      <c r="C6" s="207" t="s">
        <v>1</v>
      </c>
      <c r="D6" s="93" t="s">
        <v>2</v>
      </c>
      <c r="E6" s="207" t="s">
        <v>3</v>
      </c>
      <c r="F6" s="207" t="s">
        <v>4</v>
      </c>
      <c r="G6" s="94" t="s">
        <v>5</v>
      </c>
      <c r="H6" s="207" t="s">
        <v>6</v>
      </c>
      <c r="I6" s="207" t="s">
        <v>7</v>
      </c>
      <c r="J6" s="95" t="s">
        <v>8</v>
      </c>
      <c r="K6" s="207" t="s">
        <v>9</v>
      </c>
      <c r="L6" s="207" t="s">
        <v>10</v>
      </c>
      <c r="M6" s="207" t="s">
        <v>11</v>
      </c>
      <c r="N6" s="208" t="s">
        <v>12</v>
      </c>
    </row>
    <row r="7" spans="1:14" ht="15" thickBot="1" x14ac:dyDescent="0.35">
      <c r="A7" s="294"/>
      <c r="B7" s="49" t="s">
        <v>13</v>
      </c>
      <c r="C7" s="207" t="s">
        <v>14</v>
      </c>
      <c r="D7" s="96"/>
      <c r="E7" s="49" t="s">
        <v>14</v>
      </c>
      <c r="F7" s="49" t="s">
        <v>14</v>
      </c>
      <c r="G7" s="97" t="s">
        <v>15</v>
      </c>
      <c r="H7" s="49" t="s">
        <v>16</v>
      </c>
      <c r="I7" s="49" t="s">
        <v>14</v>
      </c>
      <c r="J7" s="49" t="s">
        <v>14</v>
      </c>
      <c r="K7" s="49" t="s">
        <v>14</v>
      </c>
      <c r="L7" s="49" t="s">
        <v>14</v>
      </c>
      <c r="M7" s="49"/>
      <c r="N7" s="98"/>
    </row>
    <row r="8" spans="1:14" ht="15.9" customHeight="1" x14ac:dyDescent="0.3">
      <c r="A8" s="340">
        <v>1</v>
      </c>
      <c r="B8" s="320" t="s">
        <v>63</v>
      </c>
      <c r="C8" s="322" t="s">
        <v>60</v>
      </c>
      <c r="D8" s="99" t="s">
        <v>70</v>
      </c>
      <c r="E8" s="202">
        <v>0.06</v>
      </c>
      <c r="F8" s="100">
        <v>0.06</v>
      </c>
      <c r="G8" s="101">
        <v>150</v>
      </c>
      <c r="H8" s="102">
        <f>E8*G8</f>
        <v>9</v>
      </c>
      <c r="I8" s="103"/>
      <c r="J8" s="104"/>
      <c r="K8" s="105"/>
      <c r="L8" s="104"/>
      <c r="M8" s="106"/>
      <c r="N8" s="79" t="s">
        <v>17</v>
      </c>
    </row>
    <row r="9" spans="1:14" ht="15.9" customHeight="1" x14ac:dyDescent="0.3">
      <c r="A9" s="332"/>
      <c r="B9" s="321"/>
      <c r="C9" s="317"/>
      <c r="D9" s="87" t="s">
        <v>18</v>
      </c>
      <c r="E9" s="88">
        <v>1E-3</v>
      </c>
      <c r="F9" s="89">
        <v>1E-3</v>
      </c>
      <c r="G9" s="110">
        <v>18</v>
      </c>
      <c r="H9" s="150">
        <f t="shared" ref="H9" si="0">G9*E9</f>
        <v>1.8000000000000002E-2</v>
      </c>
      <c r="I9" s="298">
        <v>12.8</v>
      </c>
      <c r="J9" s="82">
        <v>11.6</v>
      </c>
      <c r="K9" s="296">
        <v>0.7</v>
      </c>
      <c r="L9" s="82">
        <v>158.69999999999999</v>
      </c>
      <c r="M9" s="297"/>
      <c r="N9" s="206"/>
    </row>
    <row r="10" spans="1:14" ht="15.9" customHeight="1" x14ac:dyDescent="0.3">
      <c r="A10" s="332"/>
      <c r="B10" s="321"/>
      <c r="C10" s="317"/>
      <c r="D10" s="83"/>
      <c r="E10" s="296"/>
      <c r="F10" s="82"/>
      <c r="G10" s="107"/>
      <c r="H10" s="109"/>
      <c r="I10" s="108"/>
      <c r="J10" s="79"/>
      <c r="K10" s="80"/>
      <c r="L10" s="79"/>
      <c r="M10" s="7"/>
      <c r="N10" s="79"/>
    </row>
    <row r="11" spans="1:14" ht="15.9" customHeight="1" thickBot="1" x14ac:dyDescent="0.35">
      <c r="A11" s="332"/>
      <c r="B11" s="321"/>
      <c r="C11" s="317"/>
      <c r="D11" s="87"/>
      <c r="E11" s="88"/>
      <c r="F11" s="89"/>
      <c r="G11" s="110"/>
      <c r="H11" s="90"/>
      <c r="I11" s="108"/>
      <c r="J11" s="79"/>
      <c r="K11" s="80"/>
      <c r="L11" s="79"/>
      <c r="M11" s="7"/>
      <c r="N11" s="79"/>
    </row>
    <row r="12" spans="1:14" ht="15.9" customHeight="1" thickBot="1" x14ac:dyDescent="0.35">
      <c r="A12" s="323">
        <v>2</v>
      </c>
      <c r="B12" s="314" t="s">
        <v>124</v>
      </c>
      <c r="C12" s="316" t="s">
        <v>118</v>
      </c>
      <c r="D12" s="99" t="s">
        <v>24</v>
      </c>
      <c r="E12" s="202">
        <v>0.06</v>
      </c>
      <c r="F12" s="100">
        <v>0.06</v>
      </c>
      <c r="G12" s="101">
        <v>58</v>
      </c>
      <c r="H12" s="102">
        <f t="shared" ref="H12:H14" si="1">G12*E12</f>
        <v>3.48</v>
      </c>
      <c r="I12" s="100">
        <v>3.56</v>
      </c>
      <c r="J12" s="100">
        <v>1.32</v>
      </c>
      <c r="K12" s="202">
        <v>18.7</v>
      </c>
      <c r="L12" s="100">
        <v>106.4</v>
      </c>
      <c r="M12" s="184" t="s">
        <v>36</v>
      </c>
      <c r="N12" s="104"/>
    </row>
    <row r="13" spans="1:14" ht="15.9" customHeight="1" thickBot="1" x14ac:dyDescent="0.35">
      <c r="A13" s="327"/>
      <c r="B13" s="315"/>
      <c r="C13" s="317"/>
      <c r="D13" s="163" t="s">
        <v>46</v>
      </c>
      <c r="E13" s="199">
        <v>1.4999999999999999E-2</v>
      </c>
      <c r="F13" s="18">
        <v>1.4999999999999999E-2</v>
      </c>
      <c r="G13" s="177">
        <v>805</v>
      </c>
      <c r="H13" s="216">
        <f t="shared" si="1"/>
        <v>12.074999999999999</v>
      </c>
      <c r="I13" s="108">
        <v>0.12</v>
      </c>
      <c r="J13" s="79">
        <v>10.88</v>
      </c>
      <c r="K13" s="80">
        <v>0.19500000000000001</v>
      </c>
      <c r="L13" s="79">
        <v>99.15</v>
      </c>
      <c r="M13" s="7"/>
      <c r="N13" s="79"/>
    </row>
    <row r="14" spans="1:14" ht="15.9" customHeight="1" x14ac:dyDescent="0.3">
      <c r="A14" s="323">
        <v>3</v>
      </c>
      <c r="B14" s="314" t="s">
        <v>43</v>
      </c>
      <c r="C14" s="320" t="s">
        <v>75</v>
      </c>
      <c r="D14" s="113" t="s">
        <v>42</v>
      </c>
      <c r="E14" s="211">
        <v>1E-3</v>
      </c>
      <c r="F14" s="211">
        <v>1E-3</v>
      </c>
      <c r="G14" s="114">
        <v>750</v>
      </c>
      <c r="H14" s="22">
        <f t="shared" si="1"/>
        <v>0.75</v>
      </c>
      <c r="I14" s="116"/>
      <c r="J14" s="116"/>
      <c r="K14" s="117"/>
      <c r="L14" s="116"/>
      <c r="M14" s="117"/>
      <c r="N14" s="104"/>
    </row>
    <row r="15" spans="1:14" ht="15.9" customHeight="1" x14ac:dyDescent="0.3">
      <c r="A15" s="327"/>
      <c r="B15" s="315"/>
      <c r="C15" s="321"/>
      <c r="D15" s="93" t="s">
        <v>34</v>
      </c>
      <c r="E15" s="207">
        <v>0.01</v>
      </c>
      <c r="F15" s="207">
        <v>0.01</v>
      </c>
      <c r="G15" s="86">
        <v>75</v>
      </c>
      <c r="H15" s="85">
        <f>G15*E15</f>
        <v>0.75</v>
      </c>
      <c r="I15" s="122">
        <v>0.2</v>
      </c>
      <c r="J15" s="123">
        <v>0</v>
      </c>
      <c r="K15" s="124">
        <v>14</v>
      </c>
      <c r="L15" s="123">
        <v>56</v>
      </c>
      <c r="M15" s="125" t="s">
        <v>56</v>
      </c>
      <c r="N15" s="206"/>
    </row>
    <row r="16" spans="1:14" ht="15.9" customHeight="1" thickBot="1" x14ac:dyDescent="0.35">
      <c r="A16" s="324"/>
      <c r="B16" s="325"/>
      <c r="C16" s="341"/>
      <c r="D16" s="118" t="s">
        <v>86</v>
      </c>
      <c r="E16" s="119"/>
      <c r="F16" s="119"/>
      <c r="G16" s="120"/>
      <c r="H16" s="121"/>
      <c r="I16" s="154">
        <f>SUM(I8:I15)</f>
        <v>16.68</v>
      </c>
      <c r="J16" s="154">
        <f>SUM(J8:J15)</f>
        <v>23.8</v>
      </c>
      <c r="K16" s="133">
        <f>SUM(K8:K15)</f>
        <v>33.594999999999999</v>
      </c>
      <c r="L16" s="154">
        <f>SUM(L8:L15)</f>
        <v>420.25</v>
      </c>
      <c r="M16" s="133"/>
      <c r="N16" s="18"/>
    </row>
    <row r="17" spans="1:14" x14ac:dyDescent="0.3">
      <c r="G17"/>
      <c r="H17"/>
    </row>
    <row r="18" spans="1:14" x14ac:dyDescent="0.3">
      <c r="D18" s="309" t="s">
        <v>86</v>
      </c>
      <c r="E18" s="310"/>
      <c r="F18" s="310"/>
      <c r="G18" s="57"/>
      <c r="H18" s="181">
        <f>SUM(H8:H17)</f>
        <v>26.073</v>
      </c>
    </row>
    <row r="19" spans="1:14" x14ac:dyDescent="0.3">
      <c r="G19"/>
      <c r="H19"/>
    </row>
    <row r="20" spans="1:14" ht="15.75" customHeight="1" x14ac:dyDescent="0.3">
      <c r="G20"/>
      <c r="H20"/>
    </row>
    <row r="21" spans="1:14" ht="15.75" customHeight="1" thickBot="1" x14ac:dyDescent="0.35">
      <c r="G21"/>
      <c r="H21"/>
    </row>
    <row r="22" spans="1:14" ht="15" customHeight="1" x14ac:dyDescent="0.3">
      <c r="A22" s="334"/>
      <c r="B22" s="335"/>
      <c r="C22" s="335"/>
      <c r="D22" s="335"/>
      <c r="E22" s="335"/>
      <c r="F22" s="335"/>
      <c r="G22" s="335"/>
      <c r="H22" s="335"/>
      <c r="I22" s="335"/>
      <c r="J22" s="335"/>
      <c r="K22" s="335"/>
      <c r="L22" s="335"/>
      <c r="M22" s="335"/>
      <c r="N22" s="336"/>
    </row>
    <row r="23" spans="1:14" ht="15" customHeight="1" x14ac:dyDescent="0.3">
      <c r="A23" s="337" t="s">
        <v>30</v>
      </c>
      <c r="B23" s="338"/>
      <c r="C23" s="338"/>
      <c r="D23" s="338"/>
      <c r="E23" s="338"/>
      <c r="F23" s="338"/>
      <c r="G23" s="338"/>
      <c r="H23" s="338"/>
      <c r="I23" s="338"/>
      <c r="J23" s="338"/>
      <c r="K23" s="338"/>
      <c r="L23" s="338"/>
      <c r="M23" s="338"/>
      <c r="N23" s="339"/>
    </row>
    <row r="24" spans="1:14" ht="26.4" x14ac:dyDescent="0.3">
      <c r="A24" s="209" t="s">
        <v>0</v>
      </c>
      <c r="B24" s="207"/>
      <c r="C24" s="207" t="s">
        <v>1</v>
      </c>
      <c r="D24" s="93" t="s">
        <v>2</v>
      </c>
      <c r="E24" s="207" t="s">
        <v>3</v>
      </c>
      <c r="F24" s="207" t="s">
        <v>4</v>
      </c>
      <c r="G24" s="86" t="s">
        <v>5</v>
      </c>
      <c r="H24" s="207" t="s">
        <v>6</v>
      </c>
      <c r="I24" s="207" t="s">
        <v>7</v>
      </c>
      <c r="J24" s="95" t="s">
        <v>8</v>
      </c>
      <c r="K24" s="207" t="s">
        <v>9</v>
      </c>
      <c r="L24" s="207" t="s">
        <v>10</v>
      </c>
      <c r="M24" s="207" t="s">
        <v>11</v>
      </c>
      <c r="N24" s="208" t="s">
        <v>12</v>
      </c>
    </row>
    <row r="25" spans="1:14" ht="15" customHeight="1" thickBot="1" x14ac:dyDescent="0.35">
      <c r="A25" s="294"/>
      <c r="B25" s="49" t="s">
        <v>13</v>
      </c>
      <c r="C25" s="207" t="s">
        <v>14</v>
      </c>
      <c r="D25" s="96"/>
      <c r="E25" s="49" t="s">
        <v>14</v>
      </c>
      <c r="F25" s="49" t="s">
        <v>14</v>
      </c>
      <c r="G25" s="97" t="s">
        <v>15</v>
      </c>
      <c r="H25" s="49" t="s">
        <v>16</v>
      </c>
      <c r="I25" s="49" t="s">
        <v>14</v>
      </c>
      <c r="J25" s="49" t="s">
        <v>14</v>
      </c>
      <c r="K25" s="49" t="s">
        <v>14</v>
      </c>
      <c r="L25" s="49" t="s">
        <v>14</v>
      </c>
      <c r="M25" s="49"/>
      <c r="N25" s="98"/>
    </row>
    <row r="26" spans="1:14" ht="15.9" customHeight="1" x14ac:dyDescent="0.3">
      <c r="A26" s="340">
        <v>1</v>
      </c>
      <c r="B26" s="320" t="s">
        <v>81</v>
      </c>
      <c r="C26" s="322">
        <v>150</v>
      </c>
      <c r="D26" s="99" t="s">
        <v>52</v>
      </c>
      <c r="E26" s="202">
        <v>0.05</v>
      </c>
      <c r="F26" s="100">
        <v>0.05</v>
      </c>
      <c r="G26" s="142">
        <v>65</v>
      </c>
      <c r="H26" s="143">
        <f>E26*G26</f>
        <v>3.25</v>
      </c>
      <c r="I26" s="104"/>
      <c r="J26" s="104"/>
      <c r="K26" s="105"/>
      <c r="L26" s="104"/>
      <c r="M26" s="106"/>
      <c r="N26" s="79" t="s">
        <v>17</v>
      </c>
    </row>
    <row r="27" spans="1:14" ht="15.9" customHeight="1" x14ac:dyDescent="0.3">
      <c r="A27" s="332"/>
      <c r="B27" s="321"/>
      <c r="C27" s="317"/>
      <c r="D27" s="83" t="s">
        <v>46</v>
      </c>
      <c r="E27" s="296">
        <v>0.01</v>
      </c>
      <c r="F27" s="82">
        <v>0.01</v>
      </c>
      <c r="G27" s="107">
        <v>805</v>
      </c>
      <c r="H27" s="86">
        <f t="shared" ref="H27:H34" si="2">E27*G27</f>
        <v>8.0500000000000007</v>
      </c>
      <c r="I27" s="108">
        <v>5.25</v>
      </c>
      <c r="J27" s="79">
        <v>9.15</v>
      </c>
      <c r="K27" s="80">
        <v>27.8</v>
      </c>
      <c r="L27" s="79">
        <v>216</v>
      </c>
      <c r="M27" s="7" t="s">
        <v>68</v>
      </c>
      <c r="N27" s="79"/>
    </row>
    <row r="28" spans="1:14" ht="15.9" customHeight="1" x14ac:dyDescent="0.3">
      <c r="A28" s="332"/>
      <c r="B28" s="321"/>
      <c r="C28" s="317"/>
      <c r="D28" s="83" t="s">
        <v>19</v>
      </c>
      <c r="E28" s="296">
        <v>0.1</v>
      </c>
      <c r="F28" s="82">
        <v>0.1</v>
      </c>
      <c r="G28" s="84">
        <v>88</v>
      </c>
      <c r="H28" s="91">
        <f t="shared" si="2"/>
        <v>8.8000000000000007</v>
      </c>
      <c r="I28" s="79"/>
      <c r="J28" s="79"/>
      <c r="K28" s="80"/>
      <c r="L28" s="79"/>
      <c r="M28" s="7"/>
      <c r="N28" s="79"/>
    </row>
    <row r="29" spans="1:14" ht="15.9" customHeight="1" x14ac:dyDescent="0.3">
      <c r="A29" s="332"/>
      <c r="B29" s="321"/>
      <c r="C29" s="317"/>
      <c r="D29" s="87" t="s">
        <v>34</v>
      </c>
      <c r="E29" s="88">
        <v>0.01</v>
      </c>
      <c r="F29" s="89">
        <v>0.01</v>
      </c>
      <c r="G29" s="110">
        <v>75</v>
      </c>
      <c r="H29" s="86">
        <f t="shared" si="2"/>
        <v>0.75</v>
      </c>
      <c r="I29" s="108"/>
      <c r="J29" s="79"/>
      <c r="K29" s="80"/>
      <c r="L29" s="79"/>
      <c r="M29" s="7"/>
      <c r="N29" s="79"/>
    </row>
    <row r="30" spans="1:14" ht="15.9" customHeight="1" thickBot="1" x14ac:dyDescent="0.35">
      <c r="A30" s="332"/>
      <c r="B30" s="321"/>
      <c r="C30" s="317"/>
      <c r="D30" s="87" t="s">
        <v>45</v>
      </c>
      <c r="E30" s="88">
        <v>1E-3</v>
      </c>
      <c r="F30" s="89">
        <v>1E-3</v>
      </c>
      <c r="G30" s="110">
        <v>18</v>
      </c>
      <c r="H30" s="97">
        <f t="shared" si="2"/>
        <v>1.8000000000000002E-2</v>
      </c>
      <c r="I30" s="108"/>
      <c r="J30" s="79"/>
      <c r="K30" s="80"/>
      <c r="L30" s="79"/>
      <c r="M30" s="7"/>
      <c r="N30" s="79"/>
    </row>
    <row r="31" spans="1:14" ht="15.9" customHeight="1" x14ac:dyDescent="0.3">
      <c r="A31" s="323">
        <v>2</v>
      </c>
      <c r="B31" s="314" t="s">
        <v>74</v>
      </c>
      <c r="C31" s="316">
        <v>40</v>
      </c>
      <c r="D31" s="99" t="s">
        <v>24</v>
      </c>
      <c r="E31" s="202">
        <v>0.04</v>
      </c>
      <c r="F31" s="100">
        <v>0.04</v>
      </c>
      <c r="G31" s="142">
        <v>58</v>
      </c>
      <c r="H31" s="143">
        <f t="shared" si="2"/>
        <v>2.3199999999999998</v>
      </c>
      <c r="I31" s="100">
        <v>3.56</v>
      </c>
      <c r="J31" s="100">
        <v>1.32</v>
      </c>
      <c r="K31" s="202">
        <v>18.7</v>
      </c>
      <c r="L31" s="100">
        <v>106.4</v>
      </c>
      <c r="M31" s="184" t="s">
        <v>36</v>
      </c>
      <c r="N31" s="104"/>
    </row>
    <row r="32" spans="1:14" ht="15.9" customHeight="1" thickBot="1" x14ac:dyDescent="0.35">
      <c r="A32" s="327"/>
      <c r="B32" s="325"/>
      <c r="C32" s="326"/>
      <c r="D32" s="163"/>
      <c r="E32" s="199"/>
      <c r="F32" s="18"/>
      <c r="G32" s="177"/>
      <c r="H32" s="153"/>
      <c r="I32" s="108"/>
      <c r="J32" s="79"/>
      <c r="K32" s="80"/>
      <c r="L32" s="79"/>
      <c r="M32" s="7"/>
      <c r="N32" s="79"/>
    </row>
    <row r="33" spans="1:14" ht="15.9" customHeight="1" thickBot="1" x14ac:dyDescent="0.35">
      <c r="A33" s="323">
        <v>3</v>
      </c>
      <c r="B33" s="315" t="s">
        <v>43</v>
      </c>
      <c r="C33" s="321" t="s">
        <v>75</v>
      </c>
      <c r="D33" s="221" t="s">
        <v>42</v>
      </c>
      <c r="E33" s="222">
        <v>1E-3</v>
      </c>
      <c r="F33" s="222">
        <v>1E-3</v>
      </c>
      <c r="G33" s="223">
        <v>750</v>
      </c>
      <c r="H33" s="78">
        <f t="shared" si="2"/>
        <v>0.75</v>
      </c>
      <c r="I33" s="116"/>
      <c r="J33" s="116"/>
      <c r="K33" s="117"/>
      <c r="L33" s="116"/>
      <c r="M33" s="117"/>
      <c r="N33" s="79"/>
    </row>
    <row r="34" spans="1:14" ht="15.9" customHeight="1" x14ac:dyDescent="0.3">
      <c r="A34" s="327"/>
      <c r="B34" s="315"/>
      <c r="C34" s="321"/>
      <c r="D34" s="93" t="s">
        <v>34</v>
      </c>
      <c r="E34" s="207">
        <v>0.01</v>
      </c>
      <c r="F34" s="207">
        <v>0.01</v>
      </c>
      <c r="G34" s="86">
        <v>75</v>
      </c>
      <c r="H34" s="128">
        <f t="shared" si="2"/>
        <v>0.75</v>
      </c>
      <c r="I34" s="122">
        <v>0.2</v>
      </c>
      <c r="J34" s="123">
        <v>0</v>
      </c>
      <c r="K34" s="124">
        <v>14</v>
      </c>
      <c r="L34" s="123">
        <v>56</v>
      </c>
      <c r="M34" s="219" t="s">
        <v>56</v>
      </c>
      <c r="N34" s="79"/>
    </row>
    <row r="35" spans="1:14" ht="15.9" customHeight="1" thickBot="1" x14ac:dyDescent="0.35">
      <c r="A35" s="324"/>
      <c r="B35" s="325"/>
      <c r="C35" s="341"/>
      <c r="D35" s="118" t="s">
        <v>86</v>
      </c>
      <c r="E35" s="119"/>
      <c r="F35" s="119"/>
      <c r="G35" s="120"/>
      <c r="H35" s="153"/>
      <c r="I35" s="154">
        <f>SUM(I26:I34)</f>
        <v>9.01</v>
      </c>
      <c r="J35" s="154">
        <f>SUM(J26:J34)</f>
        <v>10.47</v>
      </c>
      <c r="K35" s="133">
        <f>SUM(K26:K34)</f>
        <v>60.5</v>
      </c>
      <c r="L35" s="154">
        <f>SUM(L26:L34)</f>
        <v>378.4</v>
      </c>
      <c r="M35" s="133"/>
      <c r="N35" s="18"/>
    </row>
    <row r="36" spans="1:14" ht="12" customHeight="1" x14ac:dyDescent="0.3">
      <c r="A36" s="34"/>
      <c r="B36" s="33"/>
      <c r="C36" s="34"/>
      <c r="D36" s="35"/>
      <c r="E36" s="34"/>
      <c r="F36" s="34"/>
      <c r="G36" s="9"/>
      <c r="H36" s="36"/>
      <c r="I36" s="9"/>
      <c r="J36" s="9"/>
      <c r="K36" s="9"/>
      <c r="L36" s="9"/>
      <c r="M36" s="9"/>
      <c r="N36" s="9"/>
    </row>
    <row r="37" spans="1:14" ht="12" customHeight="1" x14ac:dyDescent="0.3">
      <c r="A37" s="34"/>
      <c r="B37" s="33"/>
      <c r="C37" s="34"/>
      <c r="D37" s="230" t="s">
        <v>86</v>
      </c>
      <c r="E37" s="33"/>
      <c r="F37" s="33"/>
      <c r="G37" s="231"/>
      <c r="H37" s="232">
        <f>SUM(H26:H36)</f>
        <v>24.688000000000002</v>
      </c>
      <c r="I37" s="231"/>
      <c r="J37" s="9"/>
      <c r="K37" s="9"/>
      <c r="L37" s="9"/>
      <c r="M37" s="9"/>
      <c r="N37" s="9"/>
    </row>
    <row r="38" spans="1:14" ht="12" customHeight="1" x14ac:dyDescent="0.3">
      <c r="A38" s="34"/>
      <c r="B38" s="33"/>
      <c r="C38" s="34"/>
      <c r="D38" s="35"/>
      <c r="E38" s="34"/>
      <c r="F38" s="34"/>
      <c r="G38" s="9"/>
      <c r="H38" s="36"/>
      <c r="I38" s="9"/>
      <c r="J38" s="9"/>
      <c r="K38" s="9"/>
      <c r="L38" s="9"/>
      <c r="M38" s="9"/>
      <c r="N38" s="9"/>
    </row>
    <row r="39" spans="1:14" ht="12" customHeight="1" x14ac:dyDescent="0.3">
      <c r="A39" s="34"/>
      <c r="B39" s="33"/>
      <c r="C39" s="34"/>
      <c r="D39" s="35"/>
      <c r="E39" s="34"/>
      <c r="F39" s="34"/>
      <c r="G39" s="9"/>
      <c r="H39" s="36"/>
      <c r="I39" s="9"/>
      <c r="J39" s="9"/>
      <c r="K39" s="9"/>
      <c r="L39" s="9"/>
      <c r="M39" s="9"/>
      <c r="N39" s="9"/>
    </row>
    <row r="40" spans="1:14" ht="12" customHeight="1" x14ac:dyDescent="0.3">
      <c r="A40" s="34"/>
      <c r="B40" s="33"/>
      <c r="C40" s="34"/>
      <c r="D40" s="35"/>
      <c r="E40" s="34"/>
      <c r="F40" s="34"/>
      <c r="G40" s="9"/>
      <c r="H40" s="36"/>
      <c r="I40" s="9"/>
      <c r="J40" s="9"/>
      <c r="K40" s="9"/>
      <c r="L40" s="9"/>
      <c r="M40" s="9"/>
      <c r="N40" s="9"/>
    </row>
    <row r="41" spans="1:14" ht="12" customHeight="1" x14ac:dyDescent="0.3">
      <c r="A41" s="34"/>
      <c r="B41" s="33"/>
      <c r="C41" s="34"/>
      <c r="D41" s="35"/>
      <c r="E41" s="34"/>
      <c r="F41" s="34"/>
      <c r="G41" s="9"/>
      <c r="H41" s="36"/>
      <c r="I41" s="9"/>
      <c r="J41" s="9"/>
      <c r="K41" s="9"/>
      <c r="L41" s="9"/>
      <c r="M41" s="9"/>
      <c r="N41" s="9"/>
    </row>
    <row r="42" spans="1:14" ht="15.75" customHeight="1" x14ac:dyDescent="0.3">
      <c r="A42" s="7"/>
      <c r="B42" s="7"/>
      <c r="C42" s="7"/>
      <c r="D42" s="7"/>
      <c r="E42" s="7"/>
      <c r="F42" s="7"/>
      <c r="G42" s="7"/>
      <c r="H42" s="22"/>
      <c r="I42" s="23"/>
      <c r="J42" s="23"/>
      <c r="K42" s="23"/>
      <c r="L42" s="23"/>
      <c r="M42" s="23"/>
      <c r="N42" s="9"/>
    </row>
    <row r="43" spans="1:14" ht="15.75" customHeight="1" thickBot="1" x14ac:dyDescent="0.35">
      <c r="A43" s="7"/>
      <c r="B43" s="7"/>
      <c r="C43" s="7"/>
      <c r="D43" s="7"/>
      <c r="E43" s="7"/>
      <c r="F43" s="7"/>
      <c r="G43" s="7"/>
      <c r="H43" s="22"/>
      <c r="I43" s="23"/>
      <c r="J43" s="23"/>
      <c r="K43" s="23"/>
      <c r="L43" s="23"/>
      <c r="M43" s="23"/>
      <c r="N43" s="9"/>
    </row>
    <row r="44" spans="1:14" ht="15" customHeight="1" x14ac:dyDescent="0.3">
      <c r="A44" s="334"/>
      <c r="B44" s="335"/>
      <c r="C44" s="335"/>
      <c r="D44" s="335"/>
      <c r="E44" s="335"/>
      <c r="F44" s="335"/>
      <c r="G44" s="335"/>
      <c r="H44" s="335"/>
      <c r="I44" s="335"/>
      <c r="J44" s="335"/>
      <c r="K44" s="335"/>
      <c r="L44" s="335"/>
      <c r="M44" s="335"/>
      <c r="N44" s="336"/>
    </row>
    <row r="45" spans="1:14" x14ac:dyDescent="0.3">
      <c r="A45" s="337" t="s">
        <v>31</v>
      </c>
      <c r="B45" s="338"/>
      <c r="C45" s="338"/>
      <c r="D45" s="338"/>
      <c r="E45" s="338"/>
      <c r="F45" s="338"/>
      <c r="G45" s="338"/>
      <c r="H45" s="338"/>
      <c r="I45" s="338"/>
      <c r="J45" s="338"/>
      <c r="K45" s="338"/>
      <c r="L45" s="338"/>
      <c r="M45" s="338"/>
      <c r="N45" s="339"/>
    </row>
    <row r="46" spans="1:14" ht="26.4" x14ac:dyDescent="0.3">
      <c r="A46" s="209" t="s">
        <v>0</v>
      </c>
      <c r="B46" s="207"/>
      <c r="C46" s="207" t="s">
        <v>1</v>
      </c>
      <c r="D46" s="93" t="s">
        <v>2</v>
      </c>
      <c r="E46" s="207" t="s">
        <v>3</v>
      </c>
      <c r="F46" s="207" t="s">
        <v>4</v>
      </c>
      <c r="G46" s="86" t="s">
        <v>5</v>
      </c>
      <c r="H46" s="207" t="s">
        <v>6</v>
      </c>
      <c r="I46" s="207" t="s">
        <v>7</v>
      </c>
      <c r="J46" s="95" t="s">
        <v>8</v>
      </c>
      <c r="K46" s="207" t="s">
        <v>9</v>
      </c>
      <c r="L46" s="207" t="s">
        <v>10</v>
      </c>
      <c r="M46" s="207" t="s">
        <v>11</v>
      </c>
      <c r="N46" s="208" t="s">
        <v>12</v>
      </c>
    </row>
    <row r="47" spans="1:14" ht="15" customHeight="1" thickBot="1" x14ac:dyDescent="0.35">
      <c r="A47" s="294"/>
      <c r="B47" s="49" t="s">
        <v>13</v>
      </c>
      <c r="C47" s="207" t="s">
        <v>14</v>
      </c>
      <c r="D47" s="96"/>
      <c r="E47" s="49" t="s">
        <v>14</v>
      </c>
      <c r="F47" s="49" t="s">
        <v>14</v>
      </c>
      <c r="G47" s="97" t="s">
        <v>15</v>
      </c>
      <c r="H47" s="49" t="s">
        <v>16</v>
      </c>
      <c r="I47" s="49" t="s">
        <v>14</v>
      </c>
      <c r="J47" s="49" t="s">
        <v>14</v>
      </c>
      <c r="K47" s="49" t="s">
        <v>14</v>
      </c>
      <c r="L47" s="49" t="s">
        <v>14</v>
      </c>
      <c r="M47" s="49"/>
      <c r="N47" s="98"/>
    </row>
    <row r="48" spans="1:14" ht="15.9" customHeight="1" x14ac:dyDescent="0.3">
      <c r="A48" s="340">
        <v>1</v>
      </c>
      <c r="B48" s="320" t="s">
        <v>98</v>
      </c>
      <c r="C48" s="322">
        <v>250</v>
      </c>
      <c r="D48" s="99" t="s">
        <v>57</v>
      </c>
      <c r="E48" s="202">
        <v>0.03</v>
      </c>
      <c r="F48" s="100">
        <v>0.03</v>
      </c>
      <c r="G48" s="101">
        <v>70</v>
      </c>
      <c r="H48" s="142">
        <f>E48*G48</f>
        <v>2.1</v>
      </c>
      <c r="I48" s="103"/>
      <c r="J48" s="104"/>
      <c r="K48" s="105"/>
      <c r="L48" s="104"/>
      <c r="M48" s="106"/>
      <c r="N48" s="79" t="s">
        <v>17</v>
      </c>
    </row>
    <row r="49" spans="1:14" ht="15.9" customHeight="1" x14ac:dyDescent="0.3">
      <c r="A49" s="332"/>
      <c r="B49" s="321"/>
      <c r="C49" s="317"/>
      <c r="D49" s="83" t="s">
        <v>19</v>
      </c>
      <c r="E49" s="296">
        <v>0.1</v>
      </c>
      <c r="F49" s="82">
        <v>0.1</v>
      </c>
      <c r="G49" s="107">
        <v>88</v>
      </c>
      <c r="H49" s="109">
        <f t="shared" ref="H49:H56" si="3">E49*G49</f>
        <v>8.8000000000000007</v>
      </c>
      <c r="I49" s="108">
        <v>6.5</v>
      </c>
      <c r="J49" s="79">
        <v>6.8</v>
      </c>
      <c r="K49" s="80">
        <v>18.3</v>
      </c>
      <c r="L49" s="79">
        <v>160.5</v>
      </c>
      <c r="M49" s="7" t="s">
        <v>72</v>
      </c>
      <c r="N49" s="79"/>
    </row>
    <row r="50" spans="1:14" ht="15.9" customHeight="1" x14ac:dyDescent="0.3">
      <c r="A50" s="332"/>
      <c r="B50" s="321"/>
      <c r="C50" s="317"/>
      <c r="D50" s="83" t="s">
        <v>37</v>
      </c>
      <c r="E50" s="296">
        <v>2E-3</v>
      </c>
      <c r="F50" s="82">
        <v>2E-3</v>
      </c>
      <c r="G50" s="107">
        <v>18</v>
      </c>
      <c r="H50" s="86">
        <f t="shared" si="3"/>
        <v>3.6000000000000004E-2</v>
      </c>
      <c r="I50" s="108"/>
      <c r="J50" s="79"/>
      <c r="K50" s="80"/>
      <c r="L50" s="79"/>
      <c r="M50" s="7"/>
      <c r="N50" s="79"/>
    </row>
    <row r="51" spans="1:14" ht="15.9" customHeight="1" x14ac:dyDescent="0.3">
      <c r="A51" s="332"/>
      <c r="B51" s="321"/>
      <c r="C51" s="317"/>
      <c r="D51" s="83" t="s">
        <v>46</v>
      </c>
      <c r="E51" s="296">
        <v>8.0000000000000002E-3</v>
      </c>
      <c r="F51" s="82">
        <v>8.0000000000000002E-3</v>
      </c>
      <c r="G51" s="107">
        <v>805</v>
      </c>
      <c r="H51" s="86">
        <f t="shared" si="3"/>
        <v>6.44</v>
      </c>
      <c r="I51" s="108"/>
      <c r="J51" s="79"/>
      <c r="K51" s="80"/>
      <c r="L51" s="79"/>
      <c r="M51" s="7"/>
      <c r="N51" s="79"/>
    </row>
    <row r="52" spans="1:14" ht="15.9" customHeight="1" x14ac:dyDescent="0.3">
      <c r="A52" s="332"/>
      <c r="B52" s="321"/>
      <c r="C52" s="317"/>
      <c r="D52" s="83"/>
      <c r="E52" s="296"/>
      <c r="F52" s="82"/>
      <c r="G52" s="107"/>
      <c r="H52" s="84"/>
      <c r="I52" s="108"/>
      <c r="J52" s="79"/>
      <c r="K52" s="80"/>
      <c r="L52" s="79"/>
      <c r="M52" s="7"/>
      <c r="N52" s="79"/>
    </row>
    <row r="53" spans="1:14" ht="15.9" customHeight="1" thickBot="1" x14ac:dyDescent="0.35">
      <c r="A53" s="332"/>
      <c r="B53" s="321"/>
      <c r="C53" s="317"/>
      <c r="D53" s="87"/>
      <c r="E53" s="88"/>
      <c r="F53" s="89"/>
      <c r="G53" s="110"/>
      <c r="H53" s="109"/>
      <c r="I53" s="108"/>
      <c r="J53" s="79"/>
      <c r="K53" s="80"/>
      <c r="L53" s="79"/>
      <c r="M53" s="7"/>
      <c r="N53" s="79"/>
    </row>
    <row r="54" spans="1:14" ht="15.9" customHeight="1" thickBot="1" x14ac:dyDescent="0.35">
      <c r="A54" s="293">
        <v>2</v>
      </c>
      <c r="B54" s="291" t="s">
        <v>116</v>
      </c>
      <c r="C54" s="295">
        <v>60</v>
      </c>
      <c r="D54" s="99" t="s">
        <v>24</v>
      </c>
      <c r="E54" s="202">
        <v>0.06</v>
      </c>
      <c r="F54" s="100">
        <v>0.06</v>
      </c>
      <c r="G54" s="101">
        <v>58</v>
      </c>
      <c r="H54" s="147">
        <f t="shared" si="3"/>
        <v>3.48</v>
      </c>
      <c r="I54" s="100">
        <v>6.42</v>
      </c>
      <c r="J54" s="100">
        <v>2.7</v>
      </c>
      <c r="K54" s="202">
        <v>26.1</v>
      </c>
      <c r="L54" s="100">
        <v>164.4</v>
      </c>
      <c r="M54" s="184" t="s">
        <v>36</v>
      </c>
      <c r="N54" s="104"/>
    </row>
    <row r="55" spans="1:14" ht="15.9" customHeight="1" x14ac:dyDescent="0.3">
      <c r="A55" s="323">
        <v>3</v>
      </c>
      <c r="B55" s="314" t="s">
        <v>43</v>
      </c>
      <c r="C55" s="320" t="s">
        <v>25</v>
      </c>
      <c r="D55" s="113" t="s">
        <v>42</v>
      </c>
      <c r="E55" s="211">
        <v>1E-3</v>
      </c>
      <c r="F55" s="211">
        <v>1E-3</v>
      </c>
      <c r="G55" s="114">
        <v>750</v>
      </c>
      <c r="H55" s="22">
        <f t="shared" si="3"/>
        <v>0.75</v>
      </c>
      <c r="I55" s="116"/>
      <c r="J55" s="116"/>
      <c r="K55" s="117"/>
      <c r="L55" s="116"/>
      <c r="M55" s="117"/>
      <c r="N55" s="104"/>
    </row>
    <row r="56" spans="1:14" ht="15.9" customHeight="1" x14ac:dyDescent="0.3">
      <c r="A56" s="327"/>
      <c r="B56" s="315"/>
      <c r="C56" s="321"/>
      <c r="D56" s="93" t="s">
        <v>34</v>
      </c>
      <c r="E56" s="207">
        <v>1.4999999999999999E-2</v>
      </c>
      <c r="F56" s="207">
        <v>1.4999999999999999E-2</v>
      </c>
      <c r="G56" s="86">
        <v>75</v>
      </c>
      <c r="H56" s="85">
        <f t="shared" si="3"/>
        <v>1.125</v>
      </c>
      <c r="I56" s="122">
        <v>0.4</v>
      </c>
      <c r="J56" s="123">
        <v>0.2</v>
      </c>
      <c r="K56" s="124">
        <v>21.6</v>
      </c>
      <c r="L56" s="123">
        <v>83.4</v>
      </c>
      <c r="M56" s="219" t="s">
        <v>56</v>
      </c>
      <c r="N56" s="79"/>
    </row>
    <row r="57" spans="1:14" ht="15.9" customHeight="1" thickBot="1" x14ac:dyDescent="0.35">
      <c r="A57" s="324"/>
      <c r="B57" s="325"/>
      <c r="C57" s="341"/>
      <c r="D57" s="118" t="s">
        <v>86</v>
      </c>
      <c r="E57" s="119"/>
      <c r="F57" s="119"/>
      <c r="G57" s="120"/>
      <c r="H57" s="121"/>
      <c r="I57" s="154"/>
      <c r="J57" s="154"/>
      <c r="K57" s="133"/>
      <c r="L57" s="154"/>
      <c r="M57" s="133"/>
      <c r="N57" s="18"/>
    </row>
    <row r="58" spans="1:14" ht="15" customHeight="1" x14ac:dyDescent="0.3">
      <c r="A58" s="342"/>
      <c r="B58" s="343"/>
      <c r="C58" s="34"/>
      <c r="D58" s="35"/>
      <c r="E58" s="34"/>
      <c r="F58" s="34"/>
      <c r="G58" s="9"/>
      <c r="H58" s="232"/>
      <c r="I58" s="9"/>
      <c r="J58" s="9"/>
      <c r="K58" s="9"/>
      <c r="L58" s="9"/>
      <c r="M58" s="9"/>
      <c r="N58" s="10"/>
    </row>
    <row r="59" spans="1:14" ht="15" customHeight="1" x14ac:dyDescent="0.3">
      <c r="A59" s="344"/>
      <c r="B59" s="345"/>
      <c r="C59" s="34"/>
      <c r="D59" s="230" t="s">
        <v>86</v>
      </c>
      <c r="E59" s="33"/>
      <c r="F59" s="33"/>
      <c r="G59" s="231"/>
      <c r="H59" s="232">
        <f>SUM(H48:H58)</f>
        <v>22.731000000000002</v>
      </c>
      <c r="I59" s="9"/>
      <c r="J59" s="9"/>
      <c r="K59" s="9"/>
      <c r="L59" s="9"/>
      <c r="M59" s="9"/>
      <c r="N59" s="10"/>
    </row>
    <row r="60" spans="1:14" ht="15" customHeight="1" x14ac:dyDescent="0.3">
      <c r="A60" s="32"/>
      <c r="B60" s="33"/>
      <c r="C60" s="34"/>
      <c r="D60" s="35"/>
      <c r="E60" s="34"/>
      <c r="F60" s="34"/>
      <c r="G60" s="9"/>
      <c r="H60" s="36"/>
      <c r="I60" s="9"/>
      <c r="J60" s="9"/>
      <c r="K60" s="9"/>
      <c r="L60" s="9"/>
      <c r="M60" s="9"/>
      <c r="N60" s="10"/>
    </row>
    <row r="61" spans="1:14" ht="15" thickBot="1" x14ac:dyDescent="0.35">
      <c r="A61" s="32"/>
      <c r="B61" s="33"/>
      <c r="C61" s="34"/>
      <c r="D61" s="35"/>
      <c r="E61" s="34"/>
      <c r="F61" s="34"/>
      <c r="G61" s="9"/>
      <c r="H61" s="36"/>
      <c r="I61" s="9"/>
      <c r="J61" s="9"/>
      <c r="K61" s="9"/>
      <c r="L61" s="9"/>
      <c r="M61" s="9"/>
      <c r="N61" s="10"/>
    </row>
    <row r="62" spans="1:14" ht="15" customHeight="1" x14ac:dyDescent="0.3">
      <c r="A62" s="334"/>
      <c r="B62" s="335"/>
      <c r="C62" s="335"/>
      <c r="D62" s="335"/>
      <c r="E62" s="335"/>
      <c r="F62" s="335"/>
      <c r="G62" s="335"/>
      <c r="H62" s="335"/>
      <c r="I62" s="335"/>
      <c r="J62" s="335"/>
      <c r="K62" s="335"/>
      <c r="L62" s="335"/>
      <c r="M62" s="335"/>
      <c r="N62" s="336"/>
    </row>
    <row r="63" spans="1:14" ht="15" customHeight="1" x14ac:dyDescent="0.3">
      <c r="A63" s="337" t="s">
        <v>32</v>
      </c>
      <c r="B63" s="338"/>
      <c r="C63" s="338"/>
      <c r="D63" s="338"/>
      <c r="E63" s="338"/>
      <c r="F63" s="338"/>
      <c r="G63" s="338"/>
      <c r="H63" s="338"/>
      <c r="I63" s="338"/>
      <c r="J63" s="338"/>
      <c r="K63" s="338"/>
      <c r="L63" s="338"/>
      <c r="M63" s="338"/>
      <c r="N63" s="339"/>
    </row>
    <row r="64" spans="1:14" ht="26.4" x14ac:dyDescent="0.3">
      <c r="A64" s="209" t="s">
        <v>0</v>
      </c>
      <c r="B64" s="207"/>
      <c r="C64" s="207" t="s">
        <v>1</v>
      </c>
      <c r="D64" s="93" t="s">
        <v>2</v>
      </c>
      <c r="E64" s="207" t="s">
        <v>3</v>
      </c>
      <c r="F64" s="207" t="s">
        <v>4</v>
      </c>
      <c r="G64" s="86" t="s">
        <v>5</v>
      </c>
      <c r="H64" s="207" t="s">
        <v>6</v>
      </c>
      <c r="I64" s="207" t="s">
        <v>7</v>
      </c>
      <c r="J64" s="95" t="s">
        <v>8</v>
      </c>
      <c r="K64" s="207" t="s">
        <v>9</v>
      </c>
      <c r="L64" s="207" t="s">
        <v>10</v>
      </c>
      <c r="M64" s="207" t="s">
        <v>11</v>
      </c>
      <c r="N64" s="208" t="s">
        <v>12</v>
      </c>
    </row>
    <row r="65" spans="1:14" ht="15" customHeight="1" thickBot="1" x14ac:dyDescent="0.35">
      <c r="A65" s="294"/>
      <c r="B65" s="49" t="s">
        <v>13</v>
      </c>
      <c r="C65" s="207" t="s">
        <v>14</v>
      </c>
      <c r="D65" s="96"/>
      <c r="E65" s="49" t="s">
        <v>14</v>
      </c>
      <c r="F65" s="49" t="s">
        <v>14</v>
      </c>
      <c r="G65" s="97" t="s">
        <v>15</v>
      </c>
      <c r="H65" s="49" t="s">
        <v>16</v>
      </c>
      <c r="I65" s="49" t="s">
        <v>14</v>
      </c>
      <c r="J65" s="49" t="s">
        <v>14</v>
      </c>
      <c r="K65" s="49" t="s">
        <v>14</v>
      </c>
      <c r="L65" s="49" t="s">
        <v>14</v>
      </c>
      <c r="M65" s="49"/>
      <c r="N65" s="98"/>
    </row>
    <row r="66" spans="1:14" ht="15.9" customHeight="1" x14ac:dyDescent="0.3">
      <c r="A66" s="340">
        <v>1</v>
      </c>
      <c r="B66" s="320" t="s">
        <v>97</v>
      </c>
      <c r="C66" s="322" t="s">
        <v>107</v>
      </c>
      <c r="D66" s="99"/>
      <c r="E66" s="202"/>
      <c r="F66" s="100"/>
      <c r="G66" s="101"/>
      <c r="H66" s="142"/>
      <c r="I66" s="103"/>
      <c r="J66" s="104"/>
      <c r="K66" s="105"/>
      <c r="L66" s="104"/>
      <c r="M66" s="106"/>
      <c r="N66" s="79" t="s">
        <v>17</v>
      </c>
    </row>
    <row r="67" spans="1:14" ht="15.9" customHeight="1" x14ac:dyDescent="0.3">
      <c r="A67" s="332"/>
      <c r="B67" s="321"/>
      <c r="C67" s="317"/>
      <c r="D67" s="74" t="s">
        <v>24</v>
      </c>
      <c r="E67" s="75">
        <v>0.05</v>
      </c>
      <c r="F67" s="75">
        <v>0.05</v>
      </c>
      <c r="G67" s="176">
        <v>58</v>
      </c>
      <c r="H67" s="109">
        <f>E67*G67</f>
        <v>2.9000000000000004</v>
      </c>
      <c r="I67" s="108">
        <v>7.53</v>
      </c>
      <c r="J67" s="79">
        <v>10.95</v>
      </c>
      <c r="K67" s="80">
        <v>7.5</v>
      </c>
      <c r="L67" s="79">
        <v>229.6</v>
      </c>
      <c r="M67" s="7" t="s">
        <v>71</v>
      </c>
      <c r="N67" s="79"/>
    </row>
    <row r="68" spans="1:14" ht="15.9" customHeight="1" x14ac:dyDescent="0.3">
      <c r="A68" s="332"/>
      <c r="B68" s="321"/>
      <c r="C68" s="317"/>
      <c r="D68" s="83" t="s">
        <v>67</v>
      </c>
      <c r="E68" s="296">
        <v>0.01</v>
      </c>
      <c r="F68" s="296">
        <v>0.01</v>
      </c>
      <c r="G68" s="107">
        <v>690</v>
      </c>
      <c r="H68" s="84">
        <f t="shared" ref="H68:H75" si="4">E68*G68</f>
        <v>6.9</v>
      </c>
      <c r="I68" s="108"/>
      <c r="J68" s="79"/>
      <c r="K68" s="80"/>
      <c r="L68" s="79"/>
      <c r="M68" s="7"/>
      <c r="N68" s="79"/>
    </row>
    <row r="69" spans="1:14" ht="15.9" customHeight="1" x14ac:dyDescent="0.3">
      <c r="A69" s="332"/>
      <c r="B69" s="321"/>
      <c r="C69" s="317"/>
      <c r="D69" s="83" t="s">
        <v>46</v>
      </c>
      <c r="E69" s="296">
        <v>0.01</v>
      </c>
      <c r="F69" s="296">
        <v>0.01</v>
      </c>
      <c r="G69" s="107">
        <v>805</v>
      </c>
      <c r="H69" s="109">
        <f t="shared" si="4"/>
        <v>8.0500000000000007</v>
      </c>
      <c r="I69" s="108"/>
      <c r="J69" s="79"/>
      <c r="K69" s="80"/>
      <c r="L69" s="79"/>
      <c r="M69" s="7"/>
      <c r="N69" s="79"/>
    </row>
    <row r="70" spans="1:14" ht="15.9" customHeight="1" x14ac:dyDescent="0.3">
      <c r="A70" s="332"/>
      <c r="B70" s="321"/>
      <c r="C70" s="317"/>
      <c r="D70" s="83"/>
      <c r="E70" s="296"/>
      <c r="F70" s="296"/>
      <c r="G70" s="107"/>
      <c r="H70" s="84"/>
      <c r="I70" s="108"/>
      <c r="J70" s="79"/>
      <c r="K70" s="80"/>
      <c r="L70" s="79"/>
      <c r="M70" s="7"/>
      <c r="N70" s="79"/>
    </row>
    <row r="71" spans="1:14" ht="15.9" customHeight="1" thickBot="1" x14ac:dyDescent="0.35">
      <c r="A71" s="332"/>
      <c r="B71" s="321"/>
      <c r="C71" s="317"/>
      <c r="D71" s="227"/>
      <c r="E71" s="186"/>
      <c r="F71" s="186"/>
      <c r="G71" s="228"/>
      <c r="H71" s="109"/>
      <c r="I71" s="108"/>
      <c r="J71" s="79"/>
      <c r="K71" s="80"/>
      <c r="L71" s="79"/>
      <c r="M71" s="7"/>
      <c r="N71" s="79"/>
    </row>
    <row r="72" spans="1:14" ht="15.9" customHeight="1" x14ac:dyDescent="0.3">
      <c r="A72" s="323">
        <v>2</v>
      </c>
      <c r="B72" s="314" t="s">
        <v>63</v>
      </c>
      <c r="C72" s="316" t="s">
        <v>60</v>
      </c>
      <c r="D72" s="74" t="s">
        <v>106</v>
      </c>
      <c r="E72" s="75">
        <v>1</v>
      </c>
      <c r="F72" s="76">
        <v>1</v>
      </c>
      <c r="G72" s="176">
        <v>10</v>
      </c>
      <c r="H72" s="109">
        <f t="shared" si="4"/>
        <v>10</v>
      </c>
      <c r="I72" s="104"/>
      <c r="J72" s="104"/>
      <c r="K72" s="105"/>
      <c r="L72" s="104"/>
      <c r="M72" s="106"/>
      <c r="N72" s="104"/>
    </row>
    <row r="73" spans="1:14" ht="15.9" customHeight="1" thickBot="1" x14ac:dyDescent="0.35">
      <c r="A73" s="324"/>
      <c r="B73" s="325"/>
      <c r="C73" s="326"/>
      <c r="D73" s="111"/>
      <c r="E73" s="80"/>
      <c r="F73" s="79"/>
      <c r="G73" s="112"/>
      <c r="H73" s="164"/>
      <c r="I73" s="19"/>
      <c r="J73" s="79"/>
      <c r="K73" s="80"/>
      <c r="L73" s="79"/>
      <c r="M73" s="7"/>
      <c r="N73" s="79"/>
    </row>
    <row r="74" spans="1:14" ht="15.9" customHeight="1" x14ac:dyDescent="0.3">
      <c r="A74" s="323">
        <v>3</v>
      </c>
      <c r="B74" s="314" t="s">
        <v>43</v>
      </c>
      <c r="C74" s="328" t="s">
        <v>25</v>
      </c>
      <c r="D74" s="170" t="s">
        <v>42</v>
      </c>
      <c r="E74" s="211">
        <v>1E-3</v>
      </c>
      <c r="F74" s="211">
        <v>1E-3</v>
      </c>
      <c r="G74" s="171">
        <v>750</v>
      </c>
      <c r="H74" s="77">
        <f>E74*G74</f>
        <v>0.75</v>
      </c>
      <c r="I74" s="149"/>
      <c r="J74" s="116"/>
      <c r="K74" s="117"/>
      <c r="L74" s="116"/>
      <c r="M74" s="117"/>
      <c r="N74" s="104"/>
    </row>
    <row r="75" spans="1:14" ht="15.9" customHeight="1" x14ac:dyDescent="0.3">
      <c r="A75" s="327"/>
      <c r="B75" s="315"/>
      <c r="C75" s="329"/>
      <c r="D75" s="172" t="s">
        <v>34</v>
      </c>
      <c r="E75" s="207">
        <v>1.2999999999999999E-2</v>
      </c>
      <c r="F75" s="207">
        <v>1.2999999999999999E-2</v>
      </c>
      <c r="G75" s="85">
        <v>75</v>
      </c>
      <c r="H75" s="109">
        <f t="shared" si="4"/>
        <v>0.97499999999999998</v>
      </c>
      <c r="I75" s="122">
        <v>0.4</v>
      </c>
      <c r="J75" s="123">
        <v>0.2</v>
      </c>
      <c r="K75" s="124">
        <v>21.6</v>
      </c>
      <c r="L75" s="123">
        <v>83.4</v>
      </c>
      <c r="M75" s="219" t="s">
        <v>56</v>
      </c>
      <c r="N75" s="79"/>
    </row>
    <row r="76" spans="1:14" ht="15.9" customHeight="1" thickBot="1" x14ac:dyDescent="0.35">
      <c r="A76" s="324"/>
      <c r="B76" s="325"/>
      <c r="C76" s="330"/>
      <c r="D76" s="173" t="s">
        <v>86</v>
      </c>
      <c r="E76" s="119"/>
      <c r="F76" s="119"/>
      <c r="G76" s="121"/>
      <c r="H76" s="92"/>
      <c r="I76" s="133">
        <f>SUM(I66:I75)</f>
        <v>7.9300000000000006</v>
      </c>
      <c r="J76" s="154">
        <f>SUM(J66:J75)</f>
        <v>11.149999999999999</v>
      </c>
      <c r="K76" s="133">
        <f>SUM(K66:K75)</f>
        <v>29.1</v>
      </c>
      <c r="L76" s="154">
        <f>SUM(L66:L75)</f>
        <v>313</v>
      </c>
      <c r="M76" s="133"/>
      <c r="N76" s="18"/>
    </row>
    <row r="77" spans="1:14" ht="15.9" customHeight="1" x14ac:dyDescent="0.3">
      <c r="A77" s="205"/>
      <c r="B77" s="7"/>
      <c r="C77" s="7"/>
      <c r="D77" s="155"/>
      <c r="E77" s="7"/>
      <c r="F77" s="7"/>
      <c r="G77" s="22"/>
      <c r="H77" s="22"/>
      <c r="I77" s="156"/>
      <c r="J77" s="156"/>
      <c r="K77" s="156"/>
      <c r="L77" s="156"/>
      <c r="M77" s="156"/>
      <c r="N77" s="299"/>
    </row>
    <row r="78" spans="1:14" ht="12" customHeight="1" x14ac:dyDescent="0.3">
      <c r="A78" s="34"/>
      <c r="B78" s="33"/>
      <c r="C78" s="33"/>
      <c r="D78" s="230" t="s">
        <v>86</v>
      </c>
      <c r="E78" s="33"/>
      <c r="F78" s="33"/>
      <c r="G78" s="231"/>
      <c r="H78" s="232">
        <f>SUM(H66:H77)</f>
        <v>29.575000000000003</v>
      </c>
      <c r="I78" s="231"/>
      <c r="J78" s="231"/>
      <c r="K78" s="231"/>
      <c r="L78" s="231"/>
      <c r="M78" s="231"/>
      <c r="N78" s="231"/>
    </row>
    <row r="79" spans="1:14" ht="12" customHeight="1" x14ac:dyDescent="0.3">
      <c r="A79" s="34"/>
      <c r="B79" s="33"/>
      <c r="C79" s="33"/>
      <c r="D79" s="230"/>
      <c r="E79" s="33"/>
      <c r="F79" s="33"/>
      <c r="G79" s="231"/>
      <c r="H79" s="232"/>
      <c r="I79" s="231"/>
      <c r="J79" s="231"/>
      <c r="K79" s="231"/>
      <c r="L79" s="231"/>
      <c r="M79" s="231"/>
      <c r="N79" s="231"/>
    </row>
    <row r="80" spans="1:14" ht="12" customHeight="1" x14ac:dyDescent="0.3">
      <c r="A80" s="34"/>
      <c r="B80" s="33"/>
      <c r="C80" s="33"/>
      <c r="D80" s="230"/>
      <c r="E80" s="33"/>
      <c r="F80" s="33"/>
      <c r="G80" s="231"/>
      <c r="H80" s="232"/>
      <c r="I80" s="231"/>
      <c r="J80" s="231"/>
      <c r="K80" s="231"/>
      <c r="L80" s="231"/>
      <c r="M80" s="231"/>
      <c r="N80" s="231"/>
    </row>
    <row r="81" spans="1:14" ht="12" customHeight="1" x14ac:dyDescent="0.3">
      <c r="A81" s="34"/>
      <c r="B81" s="33"/>
      <c r="C81" s="33"/>
      <c r="D81" s="230"/>
      <c r="E81" s="33"/>
      <c r="F81" s="33"/>
      <c r="G81" s="231"/>
      <c r="H81" s="232"/>
      <c r="I81" s="231"/>
      <c r="J81" s="231"/>
      <c r="K81" s="231"/>
      <c r="L81" s="231"/>
      <c r="M81" s="231"/>
      <c r="N81" s="231"/>
    </row>
    <row r="82" spans="1:14" ht="12" customHeight="1" x14ac:dyDescent="0.3">
      <c r="A82" s="34"/>
      <c r="B82" s="33"/>
      <c r="C82" s="34"/>
      <c r="D82" s="35"/>
      <c r="E82" s="34"/>
      <c r="F82" s="34"/>
      <c r="G82" s="9"/>
      <c r="H82" s="36"/>
      <c r="I82" s="9"/>
      <c r="J82" s="9"/>
      <c r="K82" s="9"/>
      <c r="L82" s="9"/>
      <c r="M82" s="9"/>
      <c r="N82" s="9"/>
    </row>
    <row r="83" spans="1:14" ht="12" customHeight="1" x14ac:dyDescent="0.3">
      <c r="A83" s="34"/>
      <c r="B83" s="33"/>
      <c r="C83" s="34"/>
      <c r="D83" s="35"/>
      <c r="E83" s="34"/>
      <c r="F83" s="34"/>
      <c r="G83" s="9"/>
      <c r="H83" s="36"/>
      <c r="I83" s="9"/>
      <c r="J83" s="9"/>
      <c r="K83" s="9"/>
      <c r="L83" s="9"/>
      <c r="M83" s="9"/>
      <c r="N83" s="9"/>
    </row>
    <row r="84" spans="1:14" x14ac:dyDescent="0.3">
      <c r="G84"/>
      <c r="H84"/>
    </row>
    <row r="85" spans="1:14" x14ac:dyDescent="0.3">
      <c r="G85"/>
      <c r="H85"/>
    </row>
    <row r="86" spans="1:14" x14ac:dyDescent="0.3">
      <c r="G86"/>
      <c r="H86"/>
    </row>
    <row r="87" spans="1:14" ht="15" customHeight="1" x14ac:dyDescent="0.3">
      <c r="A87" s="337" t="s">
        <v>33</v>
      </c>
      <c r="B87" s="338"/>
      <c r="C87" s="338"/>
      <c r="D87" s="338"/>
      <c r="E87" s="338"/>
      <c r="F87" s="338"/>
      <c r="G87" s="338"/>
      <c r="H87" s="338"/>
      <c r="I87" s="338"/>
      <c r="J87" s="338"/>
      <c r="K87" s="338"/>
      <c r="L87" s="338"/>
      <c r="M87" s="338"/>
      <c r="N87" s="339"/>
    </row>
    <row r="88" spans="1:14" ht="26.4" x14ac:dyDescent="0.3">
      <c r="A88" s="209" t="s">
        <v>0</v>
      </c>
      <c r="B88" s="207"/>
      <c r="C88" s="207" t="s">
        <v>1</v>
      </c>
      <c r="D88" s="93" t="s">
        <v>2</v>
      </c>
      <c r="E88" s="207" t="s">
        <v>3</v>
      </c>
      <c r="F88" s="207" t="s">
        <v>4</v>
      </c>
      <c r="G88" s="86" t="s">
        <v>5</v>
      </c>
      <c r="H88" s="207" t="s">
        <v>6</v>
      </c>
      <c r="I88" s="207" t="s">
        <v>7</v>
      </c>
      <c r="J88" s="95" t="s">
        <v>8</v>
      </c>
      <c r="K88" s="207" t="s">
        <v>9</v>
      </c>
      <c r="L88" s="207" t="s">
        <v>10</v>
      </c>
      <c r="M88" s="207" t="s">
        <v>11</v>
      </c>
      <c r="N88" s="208" t="s">
        <v>12</v>
      </c>
    </row>
    <row r="89" spans="1:14" ht="15" thickBot="1" x14ac:dyDescent="0.35">
      <c r="A89" s="294"/>
      <c r="B89" s="49" t="s">
        <v>13</v>
      </c>
      <c r="C89" s="207" t="s">
        <v>14</v>
      </c>
      <c r="D89" s="96"/>
      <c r="E89" s="49" t="s">
        <v>14</v>
      </c>
      <c r="F89" s="49" t="s">
        <v>14</v>
      </c>
      <c r="G89" s="97" t="s">
        <v>15</v>
      </c>
      <c r="H89" s="49" t="s">
        <v>16</v>
      </c>
      <c r="I89" s="49" t="s">
        <v>14</v>
      </c>
      <c r="J89" s="49" t="s">
        <v>14</v>
      </c>
      <c r="K89" s="49" t="s">
        <v>14</v>
      </c>
      <c r="L89" s="49" t="s">
        <v>14</v>
      </c>
      <c r="M89" s="49"/>
      <c r="N89" s="98"/>
    </row>
    <row r="90" spans="1:14" ht="15.9" customHeight="1" x14ac:dyDescent="0.3">
      <c r="A90" s="340">
        <v>1</v>
      </c>
      <c r="B90" s="320" t="s">
        <v>66</v>
      </c>
      <c r="C90" s="322">
        <v>150</v>
      </c>
      <c r="D90" s="99"/>
      <c r="E90" s="202"/>
      <c r="F90" s="100"/>
      <c r="G90" s="101"/>
      <c r="H90" s="142"/>
      <c r="I90" s="103"/>
      <c r="J90" s="104"/>
      <c r="K90" s="105"/>
      <c r="L90" s="104"/>
      <c r="M90" s="106"/>
      <c r="N90" s="79" t="s">
        <v>17</v>
      </c>
    </row>
    <row r="91" spans="1:14" ht="15.9" customHeight="1" x14ac:dyDescent="0.3">
      <c r="A91" s="332"/>
      <c r="B91" s="321"/>
      <c r="C91" s="317"/>
      <c r="D91" s="74" t="s">
        <v>59</v>
      </c>
      <c r="E91" s="75">
        <v>0.05</v>
      </c>
      <c r="F91" s="75">
        <v>0.05</v>
      </c>
      <c r="G91" s="176">
        <v>80</v>
      </c>
      <c r="H91" s="109">
        <f t="shared" ref="H91:H99" si="5">E91*G91</f>
        <v>4</v>
      </c>
      <c r="I91" s="108">
        <v>6.3</v>
      </c>
      <c r="J91" s="79">
        <v>6</v>
      </c>
      <c r="K91" s="80">
        <v>33</v>
      </c>
      <c r="L91" s="79">
        <v>210</v>
      </c>
      <c r="M91" s="7" t="s">
        <v>71</v>
      </c>
      <c r="N91" s="79"/>
    </row>
    <row r="92" spans="1:14" ht="15.9" customHeight="1" x14ac:dyDescent="0.3">
      <c r="A92" s="332"/>
      <c r="B92" s="321"/>
      <c r="C92" s="317"/>
      <c r="D92" s="83" t="s">
        <v>46</v>
      </c>
      <c r="E92" s="296">
        <v>0.01</v>
      </c>
      <c r="F92" s="296">
        <v>0.01</v>
      </c>
      <c r="G92" s="107">
        <v>805</v>
      </c>
      <c r="H92" s="84">
        <f t="shared" si="5"/>
        <v>8.0500000000000007</v>
      </c>
      <c r="I92" s="108"/>
      <c r="J92" s="79"/>
      <c r="K92" s="80"/>
      <c r="L92" s="79"/>
      <c r="M92" s="7"/>
      <c r="N92" s="79"/>
    </row>
    <row r="93" spans="1:14" ht="15.9" customHeight="1" x14ac:dyDescent="0.3">
      <c r="A93" s="332"/>
      <c r="B93" s="321"/>
      <c r="C93" s="317"/>
      <c r="D93" s="83" t="s">
        <v>19</v>
      </c>
      <c r="E93" s="296">
        <v>0.06</v>
      </c>
      <c r="F93" s="296">
        <v>0.06</v>
      </c>
      <c r="G93" s="107">
        <v>88</v>
      </c>
      <c r="H93" s="109">
        <f t="shared" si="5"/>
        <v>5.2799999999999994</v>
      </c>
      <c r="I93" s="108"/>
      <c r="J93" s="79"/>
      <c r="K93" s="80"/>
      <c r="L93" s="79"/>
      <c r="M93" s="7"/>
      <c r="N93" s="79"/>
    </row>
    <row r="94" spans="1:14" ht="15.9" customHeight="1" thickBot="1" x14ac:dyDescent="0.35">
      <c r="A94" s="332"/>
      <c r="B94" s="321"/>
      <c r="C94" s="317"/>
      <c r="D94" s="227" t="s">
        <v>45</v>
      </c>
      <c r="E94" s="296">
        <v>2E-3</v>
      </c>
      <c r="F94" s="296">
        <v>0.09</v>
      </c>
      <c r="G94" s="107">
        <v>18</v>
      </c>
      <c r="H94" s="84">
        <f t="shared" si="5"/>
        <v>3.6000000000000004E-2</v>
      </c>
      <c r="I94" s="108"/>
      <c r="J94" s="79"/>
      <c r="K94" s="80"/>
      <c r="L94" s="79"/>
      <c r="M94" s="7"/>
      <c r="N94" s="79"/>
    </row>
    <row r="95" spans="1:14" ht="15.9" customHeight="1" thickBot="1" x14ac:dyDescent="0.35">
      <c r="A95" s="332"/>
      <c r="B95" s="321"/>
      <c r="C95" s="317"/>
      <c r="D95" s="227"/>
      <c r="E95" s="186"/>
      <c r="F95" s="186"/>
      <c r="G95" s="228"/>
      <c r="H95" s="164"/>
      <c r="I95" s="108"/>
      <c r="J95" s="79"/>
      <c r="K95" s="80"/>
      <c r="L95" s="79"/>
      <c r="M95" s="7"/>
      <c r="N95" s="79"/>
    </row>
    <row r="96" spans="1:14" ht="15.9" customHeight="1" x14ac:dyDescent="0.3">
      <c r="A96" s="323">
        <v>2</v>
      </c>
      <c r="B96" s="314" t="s">
        <v>78</v>
      </c>
      <c r="C96" s="316">
        <v>50</v>
      </c>
      <c r="D96" s="74" t="s">
        <v>24</v>
      </c>
      <c r="E96" s="75">
        <v>0.05</v>
      </c>
      <c r="F96" s="76">
        <v>0.05</v>
      </c>
      <c r="G96" s="176">
        <v>58</v>
      </c>
      <c r="H96" s="114">
        <f t="shared" si="5"/>
        <v>2.9000000000000004</v>
      </c>
      <c r="I96" s="100">
        <v>3.56</v>
      </c>
      <c r="J96" s="100">
        <v>1.32</v>
      </c>
      <c r="K96" s="202">
        <v>18.7</v>
      </c>
      <c r="L96" s="100">
        <v>106.4</v>
      </c>
      <c r="M96" s="184" t="s">
        <v>36</v>
      </c>
      <c r="N96" s="104"/>
    </row>
    <row r="97" spans="1:14" ht="15.9" customHeight="1" thickBot="1" x14ac:dyDescent="0.35">
      <c r="A97" s="327"/>
      <c r="B97" s="315"/>
      <c r="C97" s="317"/>
      <c r="D97" s="111"/>
      <c r="E97" s="80"/>
      <c r="F97" s="79"/>
      <c r="G97" s="112"/>
      <c r="H97" s="229"/>
      <c r="I97" s="108"/>
      <c r="J97" s="79"/>
      <c r="K97" s="80"/>
      <c r="L97" s="79"/>
      <c r="M97" s="7"/>
      <c r="N97" s="79"/>
    </row>
    <row r="98" spans="1:14" ht="15.9" customHeight="1" x14ac:dyDescent="0.3">
      <c r="A98" s="323">
        <v>3</v>
      </c>
      <c r="B98" s="314" t="s">
        <v>43</v>
      </c>
      <c r="C98" s="328" t="s">
        <v>25</v>
      </c>
      <c r="D98" s="170" t="s">
        <v>42</v>
      </c>
      <c r="E98" s="211">
        <v>1E-3</v>
      </c>
      <c r="F98" s="211">
        <v>1E-3</v>
      </c>
      <c r="G98" s="114">
        <v>750</v>
      </c>
      <c r="H98" s="143">
        <f t="shared" si="5"/>
        <v>0.75</v>
      </c>
      <c r="I98" s="116"/>
      <c r="J98" s="116"/>
      <c r="K98" s="117"/>
      <c r="L98" s="116"/>
      <c r="M98" s="117"/>
      <c r="N98" s="104"/>
    </row>
    <row r="99" spans="1:14" ht="15.9" customHeight="1" x14ac:dyDescent="0.3">
      <c r="A99" s="327"/>
      <c r="B99" s="315"/>
      <c r="C99" s="329"/>
      <c r="D99" s="172" t="s">
        <v>34</v>
      </c>
      <c r="E99" s="207">
        <v>1.2E-2</v>
      </c>
      <c r="F99" s="207">
        <v>1.2E-2</v>
      </c>
      <c r="G99" s="86">
        <v>75</v>
      </c>
      <c r="H99" s="150">
        <f t="shared" si="5"/>
        <v>0.9</v>
      </c>
      <c r="I99" s="122">
        <v>0.4</v>
      </c>
      <c r="J99" s="123">
        <v>0.2</v>
      </c>
      <c r="K99" s="124">
        <v>21.6</v>
      </c>
      <c r="L99" s="123">
        <v>83.4</v>
      </c>
      <c r="M99" s="219" t="s">
        <v>56</v>
      </c>
      <c r="N99" s="79"/>
    </row>
    <row r="100" spans="1:14" ht="15.9" customHeight="1" thickBot="1" x14ac:dyDescent="0.35">
      <c r="A100" s="324"/>
      <c r="B100" s="325"/>
      <c r="C100" s="330"/>
      <c r="D100" s="173" t="s">
        <v>86</v>
      </c>
      <c r="E100" s="119"/>
      <c r="F100" s="119"/>
      <c r="G100" s="120"/>
      <c r="H100" s="153">
        <f>SUM(H90:H99)</f>
        <v>21.915999999999997</v>
      </c>
      <c r="I100" s="154">
        <f>SUM(I90:I99)</f>
        <v>10.26</v>
      </c>
      <c r="J100" s="154">
        <f>SUM(J90:J99)</f>
        <v>7.5200000000000005</v>
      </c>
      <c r="K100" s="133">
        <f>SUM(K90:K99)</f>
        <v>73.300000000000011</v>
      </c>
      <c r="L100" s="154">
        <f>SUM(L90:L99)</f>
        <v>399.79999999999995</v>
      </c>
      <c r="M100" s="133"/>
      <c r="N100" s="18"/>
    </row>
    <row r="101" spans="1:14" ht="12" customHeight="1" x14ac:dyDescent="0.3">
      <c r="A101" s="34"/>
      <c r="B101" s="33"/>
      <c r="C101" s="34"/>
      <c r="D101" s="35"/>
      <c r="E101" s="34"/>
      <c r="F101" s="34"/>
      <c r="G101" s="9"/>
      <c r="H101" s="36"/>
      <c r="I101" s="9"/>
      <c r="J101" s="9"/>
      <c r="K101" s="9"/>
      <c r="L101" s="9"/>
      <c r="M101" s="9"/>
      <c r="N101" s="9"/>
    </row>
    <row r="102" spans="1:14" ht="12" customHeight="1" x14ac:dyDescent="0.3">
      <c r="A102" s="34"/>
      <c r="B102" s="33"/>
      <c r="C102" s="34"/>
      <c r="D102" s="35"/>
      <c r="E102" s="34"/>
      <c r="F102" s="34"/>
      <c r="G102" s="9"/>
      <c r="H102" s="36"/>
      <c r="I102" s="9"/>
      <c r="J102" s="9"/>
      <c r="K102" s="9"/>
      <c r="L102" s="9"/>
      <c r="M102" s="9"/>
      <c r="N102" s="9"/>
    </row>
    <row r="103" spans="1:14" ht="12" customHeight="1" x14ac:dyDescent="0.3">
      <c r="A103" s="34"/>
      <c r="B103" s="33"/>
      <c r="C103" s="34"/>
      <c r="D103" s="230" t="s">
        <v>86</v>
      </c>
      <c r="E103" s="33"/>
      <c r="F103" s="33"/>
      <c r="G103" s="232"/>
      <c r="H103" s="232">
        <f>H100+H78+H59+H37+H18</f>
        <v>124.983</v>
      </c>
      <c r="I103" s="311">
        <f>H103/5</f>
        <v>24.996600000000001</v>
      </c>
      <c r="J103" s="312" t="s">
        <v>103</v>
      </c>
      <c r="K103" s="312"/>
      <c r="L103" s="9"/>
      <c r="M103" s="9"/>
      <c r="N103" s="9"/>
    </row>
    <row r="104" spans="1:14" ht="12" customHeight="1" x14ac:dyDescent="0.3">
      <c r="A104" s="34"/>
      <c r="B104" s="33"/>
      <c r="C104" s="34"/>
      <c r="D104" s="35"/>
      <c r="E104" s="34"/>
      <c r="F104" s="34"/>
      <c r="G104" s="9"/>
      <c r="H104" s="36"/>
      <c r="I104" s="9"/>
      <c r="J104" s="9"/>
      <c r="K104" s="9"/>
      <c r="L104" s="9"/>
      <c r="M104" s="9"/>
      <c r="N104" s="9"/>
    </row>
    <row r="105" spans="1:14" ht="12" customHeight="1" x14ac:dyDescent="0.3">
      <c r="A105" s="34"/>
      <c r="B105" s="33"/>
      <c r="C105" s="34"/>
      <c r="D105" s="35"/>
      <c r="E105" s="34"/>
      <c r="F105" s="34"/>
      <c r="G105" s="9"/>
      <c r="H105" s="36"/>
      <c r="I105" s="9"/>
      <c r="J105" s="9"/>
      <c r="K105" s="9"/>
      <c r="L105" s="9"/>
      <c r="M105" s="9"/>
      <c r="N105" s="9"/>
    </row>
    <row r="106" spans="1:14" ht="12" customHeight="1" x14ac:dyDescent="0.3">
      <c r="A106" s="34"/>
      <c r="B106" s="33"/>
      <c r="C106" s="34"/>
      <c r="D106" s="35"/>
      <c r="E106" s="34"/>
      <c r="F106" s="34"/>
      <c r="G106" s="9"/>
      <c r="H106" s="36"/>
      <c r="I106" s="9"/>
      <c r="J106" s="9"/>
      <c r="K106" s="9"/>
      <c r="L106" s="9"/>
      <c r="M106" s="9"/>
      <c r="N106" s="9"/>
    </row>
  </sheetData>
  <mergeCells count="52">
    <mergeCell ref="A98:A100"/>
    <mergeCell ref="B98:B100"/>
    <mergeCell ref="C98:C100"/>
    <mergeCell ref="A87:N87"/>
    <mergeCell ref="A90:A95"/>
    <mergeCell ref="B90:B95"/>
    <mergeCell ref="C90:C95"/>
    <mergeCell ref="A96:A97"/>
    <mergeCell ref="B96:B97"/>
    <mergeCell ref="C96:C97"/>
    <mergeCell ref="A74:A76"/>
    <mergeCell ref="B74:B76"/>
    <mergeCell ref="C74:C76"/>
    <mergeCell ref="A66:A71"/>
    <mergeCell ref="B66:B71"/>
    <mergeCell ref="C66:C71"/>
    <mergeCell ref="A72:A73"/>
    <mergeCell ref="B72:B73"/>
    <mergeCell ref="C72:C73"/>
    <mergeCell ref="A58:B59"/>
    <mergeCell ref="A62:N62"/>
    <mergeCell ref="A63:N63"/>
    <mergeCell ref="A55:A57"/>
    <mergeCell ref="B55:B57"/>
    <mergeCell ref="C55:C57"/>
    <mergeCell ref="A44:N44"/>
    <mergeCell ref="A45:N45"/>
    <mergeCell ref="A48:A53"/>
    <mergeCell ref="B48:B53"/>
    <mergeCell ref="C48:C53"/>
    <mergeCell ref="A33:A35"/>
    <mergeCell ref="B33:B35"/>
    <mergeCell ref="C33:C35"/>
    <mergeCell ref="A22:N22"/>
    <mergeCell ref="A23:N23"/>
    <mergeCell ref="A26:A30"/>
    <mergeCell ref="B26:B30"/>
    <mergeCell ref="C26:C30"/>
    <mergeCell ref="A31:A32"/>
    <mergeCell ref="B31:B32"/>
    <mergeCell ref="C31:C32"/>
    <mergeCell ref="A14:A16"/>
    <mergeCell ref="B14:B16"/>
    <mergeCell ref="C14:C16"/>
    <mergeCell ref="A4:N4"/>
    <mergeCell ref="A5:N5"/>
    <mergeCell ref="A8:A11"/>
    <mergeCell ref="B8:B11"/>
    <mergeCell ref="C8:C11"/>
    <mergeCell ref="A12:A13"/>
    <mergeCell ref="B12:B13"/>
    <mergeCell ref="C12:C13"/>
  </mergeCells>
  <pageMargins left="0" right="0" top="0" bottom="0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ОВЗ 5-11кл 2 нед</vt:lpstr>
      <vt:lpstr>ОВЗ 5-11кл 1 нед</vt:lpstr>
      <vt:lpstr>ОВЗ 1-4кл 1 нед</vt:lpstr>
      <vt:lpstr>ОВЗ 1-4кл 2 нед</vt:lpstr>
    </vt:vector>
  </TitlesOfParts>
  <Company>МОУ СОШ №2 ГП Терек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Buhgalter1</dc:creator>
  <cp:lastModifiedBy>Альберт</cp:lastModifiedBy>
  <cp:lastPrinted>2026-10-17T16:11:42Z</cp:lastPrinted>
  <dcterms:created xsi:type="dcterms:W3CDTF">2020-12-01T13:53:22Z</dcterms:created>
  <dcterms:modified xsi:type="dcterms:W3CDTF">2026-10-17T16:11:45Z</dcterms:modified>
</cp:coreProperties>
</file>